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JiangTao\Desktop\资料\评奖评优\"/>
    </mc:Choice>
  </mc:AlternateContent>
  <xr:revisionPtr revIDLastSave="0" documentId="13_ncr:1_{75FF0602-240E-46CF-A588-5B6159516203}" xr6:coauthVersionLast="36" xr6:coauthVersionMax="36" xr10:uidLastSave="{00000000-0000-0000-0000-000000000000}"/>
  <bookViews>
    <workbookView xWindow="-120" yWindow="-120" windowWidth="19536" windowHeight="7200" tabRatio="841" activeTab="3" xr2:uid="{00000000-000D-0000-FFFF-FFFF00000000}"/>
  </bookViews>
  <sheets>
    <sheet name="20级科研成果" sheetId="3" r:id="rId1"/>
    <sheet name="20硕素质拓展 " sheetId="2" r:id="rId2"/>
    <sheet name="20硕学业成绩" sheetId="1" r:id="rId3"/>
    <sheet name="20级总成绩" sheetId="10" r:id="rId4"/>
    <sheet name="19硕科研成果 " sheetId="4" r:id="rId5"/>
    <sheet name="19硕素质拓展 " sheetId="5" r:id="rId6"/>
    <sheet name="19硕总成绩" sheetId="6" r:id="rId7"/>
    <sheet name="博士科研成果" sheetId="7" r:id="rId8"/>
    <sheet name="博士素质拓展" sheetId="8" r:id="rId9"/>
    <sheet name="博士总成绩" sheetId="9" r:id="rId10"/>
  </sheets>
  <definedNames>
    <definedName name="_xlnm._FilterDatabase" localSheetId="3" hidden="1">'20级总成绩'!$A$1:$I$20</definedName>
    <definedName name="_xlnm._FilterDatabase" localSheetId="9" hidden="1">博士总成绩!$A$1:$I$15</definedName>
    <definedName name="_Hlk83678320" localSheetId="1">'20硕素质拓展 '!#REF!</definedName>
  </definedNames>
  <calcPr calcId="179021"/>
</workbook>
</file>

<file path=xl/calcChain.xml><?xml version="1.0" encoding="utf-8"?>
<calcChain xmlns="http://schemas.openxmlformats.org/spreadsheetml/2006/main">
  <c r="F88" i="2" l="1"/>
  <c r="F86" i="2" l="1"/>
  <c r="F84" i="2" l="1"/>
  <c r="F83" i="2"/>
  <c r="F79" i="2"/>
  <c r="F77" i="2"/>
  <c r="F75" i="2"/>
  <c r="F70" i="2"/>
  <c r="F64" i="2"/>
  <c r="F60" i="2"/>
  <c r="F45" i="2"/>
  <c r="F41" i="2"/>
  <c r="F39" i="2"/>
  <c r="F36" i="2"/>
  <c r="F33" i="2"/>
  <c r="F32" i="2"/>
  <c r="F27" i="2"/>
  <c r="F24" i="2"/>
  <c r="F21" i="2"/>
  <c r="F7" i="2"/>
  <c r="F4" i="2"/>
  <c r="F2" i="2"/>
  <c r="E15" i="3"/>
  <c r="E14" i="3"/>
  <c r="E10" i="3"/>
  <c r="E9" i="3"/>
  <c r="E6" i="3"/>
  <c r="D5" i="3"/>
  <c r="E5" i="3" s="1"/>
  <c r="E4" i="3"/>
  <c r="E3" i="3"/>
  <c r="E2" i="3"/>
  <c r="M892" i="1" l="1"/>
  <c r="L892" i="1"/>
  <c r="F892" i="1"/>
  <c r="E892" i="1"/>
  <c r="O891" i="1"/>
  <c r="H891" i="1"/>
  <c r="O890" i="1"/>
  <c r="H890" i="1"/>
  <c r="O889" i="1"/>
  <c r="H889" i="1"/>
  <c r="O888" i="1"/>
  <c r="H888" i="1"/>
  <c r="O887" i="1"/>
  <c r="H887" i="1"/>
  <c r="O886" i="1"/>
  <c r="H886" i="1"/>
  <c r="O885" i="1"/>
  <c r="H885" i="1"/>
  <c r="O884" i="1"/>
  <c r="H884" i="1"/>
  <c r="O883" i="1"/>
  <c r="H883" i="1"/>
  <c r="O882" i="1"/>
  <c r="H882" i="1"/>
  <c r="O881" i="1"/>
  <c r="H881" i="1"/>
  <c r="O880" i="1"/>
  <c r="H880" i="1"/>
  <c r="M877" i="1"/>
  <c r="L877" i="1"/>
  <c r="F877" i="1"/>
  <c r="E877" i="1"/>
  <c r="O876" i="1"/>
  <c r="H876" i="1"/>
  <c r="O875" i="1"/>
  <c r="H875" i="1"/>
  <c r="O874" i="1"/>
  <c r="H874" i="1"/>
  <c r="O873" i="1"/>
  <c r="H873" i="1"/>
  <c r="O872" i="1"/>
  <c r="H872" i="1"/>
  <c r="O871" i="1"/>
  <c r="H871" i="1"/>
  <c r="O870" i="1"/>
  <c r="H870" i="1"/>
  <c r="O869" i="1"/>
  <c r="H869" i="1"/>
  <c r="O868" i="1"/>
  <c r="H868" i="1"/>
  <c r="O867" i="1"/>
  <c r="H867" i="1"/>
  <c r="O866" i="1"/>
  <c r="H866" i="1"/>
  <c r="O865" i="1"/>
  <c r="H865" i="1"/>
  <c r="M862" i="1"/>
  <c r="L862" i="1"/>
  <c r="F862" i="1"/>
  <c r="E862" i="1"/>
  <c r="O861" i="1"/>
  <c r="H861" i="1"/>
  <c r="O860" i="1"/>
  <c r="H860" i="1"/>
  <c r="O859" i="1"/>
  <c r="H859" i="1"/>
  <c r="O858" i="1"/>
  <c r="H858" i="1"/>
  <c r="O857" i="1"/>
  <c r="H857" i="1"/>
  <c r="O856" i="1"/>
  <c r="H856" i="1"/>
  <c r="O855" i="1"/>
  <c r="H855" i="1"/>
  <c r="O854" i="1"/>
  <c r="H854" i="1"/>
  <c r="O853" i="1"/>
  <c r="H853" i="1"/>
  <c r="O852" i="1"/>
  <c r="H852" i="1"/>
  <c r="O851" i="1"/>
  <c r="H851" i="1"/>
  <c r="O850" i="1"/>
  <c r="H850" i="1"/>
  <c r="M847" i="1"/>
  <c r="L847" i="1"/>
  <c r="F847" i="1"/>
  <c r="E847" i="1"/>
  <c r="O846" i="1"/>
  <c r="H846" i="1"/>
  <c r="O845" i="1"/>
  <c r="H845" i="1"/>
  <c r="O844" i="1"/>
  <c r="H844" i="1"/>
  <c r="O843" i="1"/>
  <c r="H843" i="1"/>
  <c r="O842" i="1"/>
  <c r="H842" i="1"/>
  <c r="O841" i="1"/>
  <c r="H841" i="1"/>
  <c r="O840" i="1"/>
  <c r="H840" i="1"/>
  <c r="O839" i="1"/>
  <c r="H839" i="1"/>
  <c r="O838" i="1"/>
  <c r="H838" i="1"/>
  <c r="O837" i="1"/>
  <c r="H837" i="1"/>
  <c r="O836" i="1"/>
  <c r="H836" i="1"/>
  <c r="O835" i="1"/>
  <c r="H835" i="1"/>
  <c r="H847" i="1" s="1"/>
  <c r="M832" i="1"/>
  <c r="L832" i="1"/>
  <c r="F832" i="1"/>
  <c r="E832" i="1"/>
  <c r="O831" i="1"/>
  <c r="H831" i="1"/>
  <c r="O830" i="1"/>
  <c r="H830" i="1"/>
  <c r="O829" i="1"/>
  <c r="H829" i="1"/>
  <c r="O828" i="1"/>
  <c r="H828" i="1"/>
  <c r="O827" i="1"/>
  <c r="H827" i="1"/>
  <c r="O826" i="1"/>
  <c r="H826" i="1"/>
  <c r="O825" i="1"/>
  <c r="H825" i="1"/>
  <c r="O824" i="1"/>
  <c r="H824" i="1"/>
  <c r="O823" i="1"/>
  <c r="H823" i="1"/>
  <c r="O822" i="1"/>
  <c r="H822" i="1"/>
  <c r="O821" i="1"/>
  <c r="H821" i="1"/>
  <c r="O820" i="1"/>
  <c r="H820" i="1"/>
  <c r="M817" i="1"/>
  <c r="L817" i="1"/>
  <c r="F817" i="1"/>
  <c r="E817" i="1"/>
  <c r="O816" i="1"/>
  <c r="H816" i="1"/>
  <c r="O815" i="1"/>
  <c r="H815" i="1"/>
  <c r="O814" i="1"/>
  <c r="H814" i="1"/>
  <c r="O813" i="1"/>
  <c r="H813" i="1"/>
  <c r="O812" i="1"/>
  <c r="H812" i="1"/>
  <c r="O811" i="1"/>
  <c r="H811" i="1"/>
  <c r="O810" i="1"/>
  <c r="H810" i="1"/>
  <c r="O809" i="1"/>
  <c r="H809" i="1"/>
  <c r="O808" i="1"/>
  <c r="H808" i="1"/>
  <c r="O807" i="1"/>
  <c r="H807" i="1"/>
  <c r="O806" i="1"/>
  <c r="H806" i="1"/>
  <c r="O805" i="1"/>
  <c r="H805" i="1"/>
  <c r="H817" i="1" s="1"/>
  <c r="M802" i="1"/>
  <c r="L802" i="1"/>
  <c r="F802" i="1"/>
  <c r="E802" i="1"/>
  <c r="O801" i="1"/>
  <c r="H801" i="1"/>
  <c r="O800" i="1"/>
  <c r="H800" i="1"/>
  <c r="O799" i="1"/>
  <c r="H799" i="1"/>
  <c r="O798" i="1"/>
  <c r="H798" i="1"/>
  <c r="O797" i="1"/>
  <c r="H797" i="1"/>
  <c r="O796" i="1"/>
  <c r="H796" i="1"/>
  <c r="O795" i="1"/>
  <c r="H795" i="1"/>
  <c r="O794" i="1"/>
  <c r="H794" i="1"/>
  <c r="O793" i="1"/>
  <c r="H793" i="1"/>
  <c r="O792" i="1"/>
  <c r="H792" i="1"/>
  <c r="O791" i="1"/>
  <c r="H791" i="1"/>
  <c r="O790" i="1"/>
  <c r="H790" i="1"/>
  <c r="M787" i="1"/>
  <c r="L787" i="1"/>
  <c r="F787" i="1"/>
  <c r="E787" i="1"/>
  <c r="O786" i="1"/>
  <c r="H786" i="1"/>
  <c r="O785" i="1"/>
  <c r="H785" i="1"/>
  <c r="O784" i="1"/>
  <c r="H784" i="1"/>
  <c r="O783" i="1"/>
  <c r="H783" i="1"/>
  <c r="O782" i="1"/>
  <c r="H782" i="1"/>
  <c r="O781" i="1"/>
  <c r="H781" i="1"/>
  <c r="O780" i="1"/>
  <c r="H780" i="1"/>
  <c r="O779" i="1"/>
  <c r="H779" i="1"/>
  <c r="O778" i="1"/>
  <c r="H778" i="1"/>
  <c r="O777" i="1"/>
  <c r="H777" i="1"/>
  <c r="O776" i="1"/>
  <c r="H776" i="1"/>
  <c r="O775" i="1"/>
  <c r="H775" i="1"/>
  <c r="H787" i="1" s="1"/>
  <c r="M772" i="1"/>
  <c r="L772" i="1"/>
  <c r="F772" i="1"/>
  <c r="E772" i="1"/>
  <c r="O771" i="1"/>
  <c r="H771" i="1"/>
  <c r="O770" i="1"/>
  <c r="H770" i="1"/>
  <c r="O769" i="1"/>
  <c r="H769" i="1"/>
  <c r="O768" i="1"/>
  <c r="H768" i="1"/>
  <c r="O767" i="1"/>
  <c r="H767" i="1"/>
  <c r="O766" i="1"/>
  <c r="H766" i="1"/>
  <c r="O765" i="1"/>
  <c r="H765" i="1"/>
  <c r="O764" i="1"/>
  <c r="H764" i="1"/>
  <c r="O763" i="1"/>
  <c r="H763" i="1"/>
  <c r="O762" i="1"/>
  <c r="H762" i="1"/>
  <c r="O761" i="1"/>
  <c r="H761" i="1"/>
  <c r="O760" i="1"/>
  <c r="H760" i="1"/>
  <c r="M757" i="1"/>
  <c r="L757" i="1"/>
  <c r="F757" i="1"/>
  <c r="E757" i="1"/>
  <c r="O756" i="1"/>
  <c r="H756" i="1"/>
  <c r="O755" i="1"/>
  <c r="H755" i="1"/>
  <c r="O754" i="1"/>
  <c r="H754" i="1"/>
  <c r="O753" i="1"/>
  <c r="H753" i="1"/>
  <c r="O752" i="1"/>
  <c r="H752" i="1"/>
  <c r="O751" i="1"/>
  <c r="H751" i="1"/>
  <c r="O750" i="1"/>
  <c r="H750" i="1"/>
  <c r="O749" i="1"/>
  <c r="H749" i="1"/>
  <c r="O748" i="1"/>
  <c r="H748" i="1"/>
  <c r="O747" i="1"/>
  <c r="H747" i="1"/>
  <c r="O746" i="1"/>
  <c r="H746" i="1"/>
  <c r="O745" i="1"/>
  <c r="H745" i="1"/>
  <c r="M742" i="1"/>
  <c r="L742" i="1"/>
  <c r="F742" i="1"/>
  <c r="E742" i="1"/>
  <c r="O741" i="1"/>
  <c r="H741" i="1"/>
  <c r="O740" i="1"/>
  <c r="H740" i="1"/>
  <c r="O739" i="1"/>
  <c r="H739" i="1"/>
  <c r="O738" i="1"/>
  <c r="H738" i="1"/>
  <c r="O737" i="1"/>
  <c r="H737" i="1"/>
  <c r="O736" i="1"/>
  <c r="H736" i="1"/>
  <c r="O735" i="1"/>
  <c r="H735" i="1"/>
  <c r="O734" i="1"/>
  <c r="H734" i="1"/>
  <c r="O733" i="1"/>
  <c r="H733" i="1"/>
  <c r="O732" i="1"/>
  <c r="H732" i="1"/>
  <c r="O731" i="1"/>
  <c r="H731" i="1"/>
  <c r="O730" i="1"/>
  <c r="H730" i="1"/>
  <c r="M727" i="1"/>
  <c r="L727" i="1"/>
  <c r="F727" i="1"/>
  <c r="E727" i="1"/>
  <c r="O726" i="1"/>
  <c r="H726" i="1"/>
  <c r="O725" i="1"/>
  <c r="H725" i="1"/>
  <c r="O724" i="1"/>
  <c r="H724" i="1"/>
  <c r="O723" i="1"/>
  <c r="H723" i="1"/>
  <c r="O722" i="1"/>
  <c r="H722" i="1"/>
  <c r="O721" i="1"/>
  <c r="H721" i="1"/>
  <c r="O720" i="1"/>
  <c r="H720" i="1"/>
  <c r="O719" i="1"/>
  <c r="H719" i="1"/>
  <c r="O718" i="1"/>
  <c r="H718" i="1"/>
  <c r="O717" i="1"/>
  <c r="H717" i="1"/>
  <c r="O716" i="1"/>
  <c r="H716" i="1"/>
  <c r="O715" i="1"/>
  <c r="H715" i="1"/>
  <c r="H727" i="1" s="1"/>
  <c r="M712" i="1"/>
  <c r="L712" i="1"/>
  <c r="F712" i="1"/>
  <c r="E712" i="1"/>
  <c r="O711" i="1"/>
  <c r="H711" i="1"/>
  <c r="O710" i="1"/>
  <c r="H710" i="1"/>
  <c r="O709" i="1"/>
  <c r="H709" i="1"/>
  <c r="O708" i="1"/>
  <c r="H708" i="1"/>
  <c r="O707" i="1"/>
  <c r="H707" i="1"/>
  <c r="O706" i="1"/>
  <c r="H706" i="1"/>
  <c r="O705" i="1"/>
  <c r="H705" i="1"/>
  <c r="O704" i="1"/>
  <c r="H704" i="1"/>
  <c r="O703" i="1"/>
  <c r="H703" i="1"/>
  <c r="O702" i="1"/>
  <c r="H702" i="1"/>
  <c r="O701" i="1"/>
  <c r="H701" i="1"/>
  <c r="O700" i="1"/>
  <c r="H700" i="1"/>
  <c r="M697" i="1"/>
  <c r="L697" i="1"/>
  <c r="F697" i="1"/>
  <c r="E697" i="1"/>
  <c r="O696" i="1"/>
  <c r="H696" i="1"/>
  <c r="O695" i="1"/>
  <c r="H695" i="1"/>
  <c r="O694" i="1"/>
  <c r="H694" i="1"/>
  <c r="O693" i="1"/>
  <c r="H693" i="1"/>
  <c r="O692" i="1"/>
  <c r="H692" i="1"/>
  <c r="O691" i="1"/>
  <c r="H691" i="1"/>
  <c r="O690" i="1"/>
  <c r="H690" i="1"/>
  <c r="O689" i="1"/>
  <c r="H689" i="1"/>
  <c r="O688" i="1"/>
  <c r="H688" i="1"/>
  <c r="O687" i="1"/>
  <c r="H687" i="1"/>
  <c r="O686" i="1"/>
  <c r="H686" i="1"/>
  <c r="O685" i="1"/>
  <c r="H685" i="1"/>
  <c r="H697" i="1" s="1"/>
  <c r="M682" i="1"/>
  <c r="L682" i="1"/>
  <c r="F682" i="1"/>
  <c r="E682" i="1"/>
  <c r="O681" i="1"/>
  <c r="H681" i="1"/>
  <c r="O680" i="1"/>
  <c r="H680" i="1"/>
  <c r="O679" i="1"/>
  <c r="H679" i="1"/>
  <c r="O678" i="1"/>
  <c r="H678" i="1"/>
  <c r="O677" i="1"/>
  <c r="H677" i="1"/>
  <c r="O676" i="1"/>
  <c r="H676" i="1"/>
  <c r="O675" i="1"/>
  <c r="H675" i="1"/>
  <c r="O674" i="1"/>
  <c r="H674" i="1"/>
  <c r="O673" i="1"/>
  <c r="H673" i="1"/>
  <c r="O672" i="1"/>
  <c r="H672" i="1"/>
  <c r="O671" i="1"/>
  <c r="H671" i="1"/>
  <c r="O670" i="1"/>
  <c r="H670" i="1"/>
  <c r="M667" i="1"/>
  <c r="L667" i="1"/>
  <c r="F667" i="1"/>
  <c r="E667" i="1"/>
  <c r="O666" i="1"/>
  <c r="H666" i="1"/>
  <c r="O665" i="1"/>
  <c r="H665" i="1"/>
  <c r="O664" i="1"/>
  <c r="H664" i="1"/>
  <c r="O663" i="1"/>
  <c r="H663" i="1"/>
  <c r="O662" i="1"/>
  <c r="H662" i="1"/>
  <c r="O661" i="1"/>
  <c r="H661" i="1"/>
  <c r="O660" i="1"/>
  <c r="H660" i="1"/>
  <c r="O659" i="1"/>
  <c r="H659" i="1"/>
  <c r="O658" i="1"/>
  <c r="H658" i="1"/>
  <c r="O657" i="1"/>
  <c r="H657" i="1"/>
  <c r="O656" i="1"/>
  <c r="H656" i="1"/>
  <c r="O655" i="1"/>
  <c r="H655" i="1"/>
  <c r="H667" i="1" s="1"/>
  <c r="M652" i="1"/>
  <c r="L652" i="1"/>
  <c r="F652" i="1"/>
  <c r="E652" i="1"/>
  <c r="O651" i="1"/>
  <c r="H651" i="1"/>
  <c r="O650" i="1"/>
  <c r="H650" i="1"/>
  <c r="O649" i="1"/>
  <c r="H649" i="1"/>
  <c r="O648" i="1"/>
  <c r="H648" i="1"/>
  <c r="O647" i="1"/>
  <c r="H647" i="1"/>
  <c r="O646" i="1"/>
  <c r="H646" i="1"/>
  <c r="O645" i="1"/>
  <c r="H645" i="1"/>
  <c r="O644" i="1"/>
  <c r="H644" i="1"/>
  <c r="O643" i="1"/>
  <c r="H643" i="1"/>
  <c r="O642" i="1"/>
  <c r="H642" i="1"/>
  <c r="O641" i="1"/>
  <c r="H641" i="1"/>
  <c r="O640" i="1"/>
  <c r="H640" i="1"/>
  <c r="M637" i="1"/>
  <c r="L637" i="1"/>
  <c r="F637" i="1"/>
  <c r="E637" i="1"/>
  <c r="O636" i="1"/>
  <c r="H636" i="1"/>
  <c r="O635" i="1"/>
  <c r="H635" i="1"/>
  <c r="O634" i="1"/>
  <c r="H634" i="1"/>
  <c r="O633" i="1"/>
  <c r="H633" i="1"/>
  <c r="O632" i="1"/>
  <c r="H632" i="1"/>
  <c r="O631" i="1"/>
  <c r="H631" i="1"/>
  <c r="O630" i="1"/>
  <c r="H630" i="1"/>
  <c r="O629" i="1"/>
  <c r="H629" i="1"/>
  <c r="O628" i="1"/>
  <c r="H628" i="1"/>
  <c r="O627" i="1"/>
  <c r="H627" i="1"/>
  <c r="O626" i="1"/>
  <c r="H626" i="1"/>
  <c r="O625" i="1"/>
  <c r="H625" i="1"/>
  <c r="M622" i="1"/>
  <c r="L622" i="1"/>
  <c r="F622" i="1"/>
  <c r="E622" i="1"/>
  <c r="O621" i="1"/>
  <c r="H621" i="1"/>
  <c r="O620" i="1"/>
  <c r="H620" i="1"/>
  <c r="O619" i="1"/>
  <c r="H619" i="1"/>
  <c r="O618" i="1"/>
  <c r="H618" i="1"/>
  <c r="O617" i="1"/>
  <c r="H617" i="1"/>
  <c r="O616" i="1"/>
  <c r="H616" i="1"/>
  <c r="O615" i="1"/>
  <c r="H615" i="1"/>
  <c r="O614" i="1"/>
  <c r="H614" i="1"/>
  <c r="O613" i="1"/>
  <c r="H613" i="1"/>
  <c r="O612" i="1"/>
  <c r="H612" i="1"/>
  <c r="O611" i="1"/>
  <c r="H611" i="1"/>
  <c r="O610" i="1"/>
  <c r="H610" i="1"/>
  <c r="M607" i="1"/>
  <c r="L607" i="1"/>
  <c r="F607" i="1"/>
  <c r="E607" i="1"/>
  <c r="O606" i="1"/>
  <c r="H606" i="1"/>
  <c r="O605" i="1"/>
  <c r="H605" i="1"/>
  <c r="O604" i="1"/>
  <c r="H604" i="1"/>
  <c r="O603" i="1"/>
  <c r="H603" i="1"/>
  <c r="O602" i="1"/>
  <c r="H602" i="1"/>
  <c r="O601" i="1"/>
  <c r="H601" i="1"/>
  <c r="O600" i="1"/>
  <c r="H600" i="1"/>
  <c r="O599" i="1"/>
  <c r="H599" i="1"/>
  <c r="O598" i="1"/>
  <c r="H598" i="1"/>
  <c r="O597" i="1"/>
  <c r="H597" i="1"/>
  <c r="O596" i="1"/>
  <c r="H596" i="1"/>
  <c r="O595" i="1"/>
  <c r="H595" i="1"/>
  <c r="H607" i="1" s="1"/>
  <c r="M592" i="1"/>
  <c r="L592" i="1"/>
  <c r="F592" i="1"/>
  <c r="E592" i="1"/>
  <c r="O591" i="1"/>
  <c r="H591" i="1"/>
  <c r="O590" i="1"/>
  <c r="H590" i="1"/>
  <c r="O589" i="1"/>
  <c r="H589" i="1"/>
  <c r="O588" i="1"/>
  <c r="H588" i="1"/>
  <c r="O587" i="1"/>
  <c r="H587" i="1"/>
  <c r="O586" i="1"/>
  <c r="H586" i="1"/>
  <c r="O585" i="1"/>
  <c r="H585" i="1"/>
  <c r="O584" i="1"/>
  <c r="H584" i="1"/>
  <c r="O583" i="1"/>
  <c r="H583" i="1"/>
  <c r="O582" i="1"/>
  <c r="H582" i="1"/>
  <c r="O581" i="1"/>
  <c r="H581" i="1"/>
  <c r="O580" i="1"/>
  <c r="H580" i="1"/>
  <c r="M577" i="1"/>
  <c r="L577" i="1"/>
  <c r="F577" i="1"/>
  <c r="E577" i="1"/>
  <c r="O576" i="1"/>
  <c r="H576" i="1"/>
  <c r="O575" i="1"/>
  <c r="H575" i="1"/>
  <c r="O574" i="1"/>
  <c r="H574" i="1"/>
  <c r="O573" i="1"/>
  <c r="H573" i="1"/>
  <c r="O572" i="1"/>
  <c r="H572" i="1"/>
  <c r="O571" i="1"/>
  <c r="H571" i="1"/>
  <c r="O570" i="1"/>
  <c r="H570" i="1"/>
  <c r="O569" i="1"/>
  <c r="H569" i="1"/>
  <c r="O568" i="1"/>
  <c r="H568" i="1"/>
  <c r="O567" i="1"/>
  <c r="H567" i="1"/>
  <c r="O566" i="1"/>
  <c r="H566" i="1"/>
  <c r="O565" i="1"/>
  <c r="H565" i="1"/>
  <c r="H577" i="1" s="1"/>
  <c r="M562" i="1"/>
  <c r="L562" i="1"/>
  <c r="F562" i="1"/>
  <c r="E562" i="1"/>
  <c r="O561" i="1"/>
  <c r="H561" i="1"/>
  <c r="O560" i="1"/>
  <c r="H560" i="1"/>
  <c r="O559" i="1"/>
  <c r="H559" i="1"/>
  <c r="O558" i="1"/>
  <c r="H558" i="1"/>
  <c r="O557" i="1"/>
  <c r="H557" i="1"/>
  <c r="O556" i="1"/>
  <c r="H556" i="1"/>
  <c r="O555" i="1"/>
  <c r="H555" i="1"/>
  <c r="O554" i="1"/>
  <c r="H554" i="1"/>
  <c r="O553" i="1"/>
  <c r="H553" i="1"/>
  <c r="O552" i="1"/>
  <c r="H552" i="1"/>
  <c r="O551" i="1"/>
  <c r="H551" i="1"/>
  <c r="O550" i="1"/>
  <c r="H550" i="1"/>
  <c r="M547" i="1"/>
  <c r="L547" i="1"/>
  <c r="F547" i="1"/>
  <c r="E547" i="1"/>
  <c r="O546" i="1"/>
  <c r="H546" i="1"/>
  <c r="O545" i="1"/>
  <c r="H545" i="1"/>
  <c r="O544" i="1"/>
  <c r="H544" i="1"/>
  <c r="O543" i="1"/>
  <c r="H543" i="1"/>
  <c r="O542" i="1"/>
  <c r="H542" i="1"/>
  <c r="O541" i="1"/>
  <c r="H541" i="1"/>
  <c r="O540" i="1"/>
  <c r="H540" i="1"/>
  <c r="O539" i="1"/>
  <c r="H539" i="1"/>
  <c r="O538" i="1"/>
  <c r="H538" i="1"/>
  <c r="O537" i="1"/>
  <c r="H537" i="1"/>
  <c r="O536" i="1"/>
  <c r="H536" i="1"/>
  <c r="O535" i="1"/>
  <c r="H535" i="1"/>
  <c r="H547" i="1" s="1"/>
  <c r="M532" i="1"/>
  <c r="L532" i="1"/>
  <c r="F532" i="1"/>
  <c r="E532" i="1"/>
  <c r="O531" i="1"/>
  <c r="H531" i="1"/>
  <c r="O530" i="1"/>
  <c r="H530" i="1"/>
  <c r="O529" i="1"/>
  <c r="H529" i="1"/>
  <c r="O528" i="1"/>
  <c r="H528" i="1"/>
  <c r="O527" i="1"/>
  <c r="H527" i="1"/>
  <c r="O526" i="1"/>
  <c r="H526" i="1"/>
  <c r="O525" i="1"/>
  <c r="H525" i="1"/>
  <c r="O524" i="1"/>
  <c r="H524" i="1"/>
  <c r="O523" i="1"/>
  <c r="H523" i="1"/>
  <c r="O522" i="1"/>
  <c r="H522" i="1"/>
  <c r="O521" i="1"/>
  <c r="H521" i="1"/>
  <c r="O520" i="1"/>
  <c r="H520" i="1"/>
  <c r="M517" i="1"/>
  <c r="L517" i="1"/>
  <c r="F517" i="1"/>
  <c r="E517" i="1"/>
  <c r="O516" i="1"/>
  <c r="H516" i="1"/>
  <c r="O515" i="1"/>
  <c r="H515" i="1"/>
  <c r="O514" i="1"/>
  <c r="H514" i="1"/>
  <c r="O513" i="1"/>
  <c r="H513" i="1"/>
  <c r="O512" i="1"/>
  <c r="H512" i="1"/>
  <c r="O511" i="1"/>
  <c r="H511" i="1"/>
  <c r="O510" i="1"/>
  <c r="H510" i="1"/>
  <c r="O509" i="1"/>
  <c r="H509" i="1"/>
  <c r="O508" i="1"/>
  <c r="H508" i="1"/>
  <c r="O507" i="1"/>
  <c r="H507" i="1"/>
  <c r="O506" i="1"/>
  <c r="H506" i="1"/>
  <c r="O505" i="1"/>
  <c r="H505" i="1"/>
  <c r="M502" i="1"/>
  <c r="L502" i="1"/>
  <c r="F502" i="1"/>
  <c r="E502" i="1"/>
  <c r="O501" i="1"/>
  <c r="H501" i="1"/>
  <c r="O500" i="1"/>
  <c r="H500" i="1"/>
  <c r="O499" i="1"/>
  <c r="H499" i="1"/>
  <c r="O498" i="1"/>
  <c r="H498" i="1"/>
  <c r="O497" i="1"/>
  <c r="H497" i="1"/>
  <c r="O496" i="1"/>
  <c r="H496" i="1"/>
  <c r="O495" i="1"/>
  <c r="H495" i="1"/>
  <c r="O494" i="1"/>
  <c r="H494" i="1"/>
  <c r="O493" i="1"/>
  <c r="H493" i="1"/>
  <c r="O492" i="1"/>
  <c r="H492" i="1"/>
  <c r="O491" i="1"/>
  <c r="H491" i="1"/>
  <c r="O490" i="1"/>
  <c r="H490" i="1"/>
  <c r="M487" i="1"/>
  <c r="L487" i="1"/>
  <c r="F487" i="1"/>
  <c r="E487" i="1"/>
  <c r="O486" i="1"/>
  <c r="H486" i="1"/>
  <c r="O485" i="1"/>
  <c r="H485" i="1"/>
  <c r="O484" i="1"/>
  <c r="H484" i="1"/>
  <c r="O483" i="1"/>
  <c r="H483" i="1"/>
  <c r="O482" i="1"/>
  <c r="H482" i="1"/>
  <c r="O481" i="1"/>
  <c r="H481" i="1"/>
  <c r="O480" i="1"/>
  <c r="H480" i="1"/>
  <c r="O479" i="1"/>
  <c r="H479" i="1"/>
  <c r="O478" i="1"/>
  <c r="H478" i="1"/>
  <c r="O477" i="1"/>
  <c r="H477" i="1"/>
  <c r="O476" i="1"/>
  <c r="H476" i="1"/>
  <c r="O475" i="1"/>
  <c r="O487" i="1" s="1"/>
  <c r="H475" i="1"/>
  <c r="H487" i="1" s="1"/>
  <c r="P475" i="1" s="1"/>
  <c r="M472" i="1"/>
  <c r="L472" i="1"/>
  <c r="F472" i="1"/>
  <c r="E472" i="1"/>
  <c r="O471" i="1"/>
  <c r="H471" i="1"/>
  <c r="O470" i="1"/>
  <c r="H470" i="1"/>
  <c r="O469" i="1"/>
  <c r="H469" i="1"/>
  <c r="O468" i="1"/>
  <c r="H468" i="1"/>
  <c r="O467" i="1"/>
  <c r="H467" i="1"/>
  <c r="O466" i="1"/>
  <c r="H466" i="1"/>
  <c r="O465" i="1"/>
  <c r="H465" i="1"/>
  <c r="O464" i="1"/>
  <c r="H464" i="1"/>
  <c r="O463" i="1"/>
  <c r="H463" i="1"/>
  <c r="O462" i="1"/>
  <c r="H462" i="1"/>
  <c r="O461" i="1"/>
  <c r="H461" i="1"/>
  <c r="O460" i="1"/>
  <c r="H460" i="1"/>
  <c r="M457" i="1"/>
  <c r="L457" i="1"/>
  <c r="F457" i="1"/>
  <c r="E457" i="1"/>
  <c r="O456" i="1"/>
  <c r="H456" i="1"/>
  <c r="O455" i="1"/>
  <c r="H455" i="1"/>
  <c r="O454" i="1"/>
  <c r="H454" i="1"/>
  <c r="O453" i="1"/>
  <c r="H453" i="1"/>
  <c r="O452" i="1"/>
  <c r="H452" i="1"/>
  <c r="O451" i="1"/>
  <c r="H451" i="1"/>
  <c r="O450" i="1"/>
  <c r="H450" i="1"/>
  <c r="O449" i="1"/>
  <c r="H449" i="1"/>
  <c r="O448" i="1"/>
  <c r="H448" i="1"/>
  <c r="O447" i="1"/>
  <c r="H447" i="1"/>
  <c r="O446" i="1"/>
  <c r="H446" i="1"/>
  <c r="O445" i="1"/>
  <c r="H445" i="1"/>
  <c r="M442" i="1"/>
  <c r="L442" i="1"/>
  <c r="F442" i="1"/>
  <c r="E442" i="1"/>
  <c r="O441" i="1"/>
  <c r="H441" i="1"/>
  <c r="O440" i="1"/>
  <c r="H440" i="1"/>
  <c r="O439" i="1"/>
  <c r="H439" i="1"/>
  <c r="O438" i="1"/>
  <c r="H438" i="1"/>
  <c r="O437" i="1"/>
  <c r="H437" i="1"/>
  <c r="O436" i="1"/>
  <c r="H436" i="1"/>
  <c r="O435" i="1"/>
  <c r="H435" i="1"/>
  <c r="O434" i="1"/>
  <c r="H434" i="1"/>
  <c r="O433" i="1"/>
  <c r="H433" i="1"/>
  <c r="O432" i="1"/>
  <c r="H432" i="1"/>
  <c r="O431" i="1"/>
  <c r="H431" i="1"/>
  <c r="O430" i="1"/>
  <c r="H430" i="1"/>
  <c r="M427" i="1"/>
  <c r="L427" i="1"/>
  <c r="F427" i="1"/>
  <c r="E427" i="1"/>
  <c r="O426" i="1"/>
  <c r="H426" i="1"/>
  <c r="O425" i="1"/>
  <c r="H425" i="1"/>
  <c r="O424" i="1"/>
  <c r="H424" i="1"/>
  <c r="O423" i="1"/>
  <c r="H423" i="1"/>
  <c r="O422" i="1"/>
  <c r="H422" i="1"/>
  <c r="O421" i="1"/>
  <c r="H421" i="1"/>
  <c r="O420" i="1"/>
  <c r="H420" i="1"/>
  <c r="O419" i="1"/>
  <c r="H419" i="1"/>
  <c r="O418" i="1"/>
  <c r="H418" i="1"/>
  <c r="O417" i="1"/>
  <c r="H417" i="1"/>
  <c r="O416" i="1"/>
  <c r="H416" i="1"/>
  <c r="O415" i="1"/>
  <c r="H415" i="1"/>
  <c r="H427" i="1" s="1"/>
  <c r="M412" i="1"/>
  <c r="L412" i="1"/>
  <c r="F412" i="1"/>
  <c r="E412" i="1"/>
  <c r="O411" i="1"/>
  <c r="H411" i="1"/>
  <c r="O410" i="1"/>
  <c r="H410" i="1"/>
  <c r="O409" i="1"/>
  <c r="H409" i="1"/>
  <c r="O408" i="1"/>
  <c r="H408" i="1"/>
  <c r="O407" i="1"/>
  <c r="H407" i="1"/>
  <c r="O406" i="1"/>
  <c r="H406" i="1"/>
  <c r="O405" i="1"/>
  <c r="H405" i="1"/>
  <c r="O404" i="1"/>
  <c r="H404" i="1"/>
  <c r="O403" i="1"/>
  <c r="H403" i="1"/>
  <c r="O402" i="1"/>
  <c r="H402" i="1"/>
  <c r="O401" i="1"/>
  <c r="H401" i="1"/>
  <c r="O400" i="1"/>
  <c r="H400" i="1"/>
  <c r="M397" i="1"/>
  <c r="L397" i="1"/>
  <c r="F397" i="1"/>
  <c r="E397" i="1"/>
  <c r="O396" i="1"/>
  <c r="H396" i="1"/>
  <c r="O395" i="1"/>
  <c r="H395" i="1"/>
  <c r="O394" i="1"/>
  <c r="H394" i="1"/>
  <c r="O393" i="1"/>
  <c r="H393" i="1"/>
  <c r="O392" i="1"/>
  <c r="H392" i="1"/>
  <c r="O391" i="1"/>
  <c r="H391" i="1"/>
  <c r="O390" i="1"/>
  <c r="H390" i="1"/>
  <c r="O389" i="1"/>
  <c r="H389" i="1"/>
  <c r="O388" i="1"/>
  <c r="H388" i="1"/>
  <c r="O387" i="1"/>
  <c r="H387" i="1"/>
  <c r="O386" i="1"/>
  <c r="H386" i="1"/>
  <c r="O385" i="1"/>
  <c r="H385" i="1"/>
  <c r="H397" i="1" s="1"/>
  <c r="M382" i="1"/>
  <c r="L382" i="1"/>
  <c r="F382" i="1"/>
  <c r="E382" i="1"/>
  <c r="O381" i="1"/>
  <c r="H381" i="1"/>
  <c r="O380" i="1"/>
  <c r="H380" i="1"/>
  <c r="O379" i="1"/>
  <c r="H379" i="1"/>
  <c r="O378" i="1"/>
  <c r="H378" i="1"/>
  <c r="O377" i="1"/>
  <c r="H377" i="1"/>
  <c r="O376" i="1"/>
  <c r="H376" i="1"/>
  <c r="O375" i="1"/>
  <c r="H375" i="1"/>
  <c r="O374" i="1"/>
  <c r="H374" i="1"/>
  <c r="O373" i="1"/>
  <c r="H373" i="1"/>
  <c r="O372" i="1"/>
  <c r="H372" i="1"/>
  <c r="O371" i="1"/>
  <c r="H371" i="1"/>
  <c r="O370" i="1"/>
  <c r="H370" i="1"/>
  <c r="M367" i="1"/>
  <c r="L367" i="1"/>
  <c r="F367" i="1"/>
  <c r="E367" i="1"/>
  <c r="O366" i="1"/>
  <c r="H366" i="1"/>
  <c r="O365" i="1"/>
  <c r="H365" i="1"/>
  <c r="O364" i="1"/>
  <c r="H364" i="1"/>
  <c r="O363" i="1"/>
  <c r="H363" i="1"/>
  <c r="O362" i="1"/>
  <c r="H362" i="1"/>
  <c r="O361" i="1"/>
  <c r="H361" i="1"/>
  <c r="O360" i="1"/>
  <c r="H360" i="1"/>
  <c r="O359" i="1"/>
  <c r="H359" i="1"/>
  <c r="O358" i="1"/>
  <c r="H358" i="1"/>
  <c r="O357" i="1"/>
  <c r="H357" i="1"/>
  <c r="O356" i="1"/>
  <c r="H356" i="1"/>
  <c r="O355" i="1"/>
  <c r="O367" i="1" s="1"/>
  <c r="H355" i="1"/>
  <c r="H367" i="1" s="1"/>
  <c r="P355" i="1" s="1"/>
  <c r="M352" i="1"/>
  <c r="L352" i="1"/>
  <c r="F352" i="1"/>
  <c r="E352" i="1"/>
  <c r="O351" i="1"/>
  <c r="H351" i="1"/>
  <c r="O350" i="1"/>
  <c r="H350" i="1"/>
  <c r="O349" i="1"/>
  <c r="H349" i="1"/>
  <c r="O348" i="1"/>
  <c r="H348" i="1"/>
  <c r="O347" i="1"/>
  <c r="H347" i="1"/>
  <c r="O346" i="1"/>
  <c r="H346" i="1"/>
  <c r="O345" i="1"/>
  <c r="H345" i="1"/>
  <c r="O344" i="1"/>
  <c r="H344" i="1"/>
  <c r="O343" i="1"/>
  <c r="H343" i="1"/>
  <c r="O342" i="1"/>
  <c r="H342" i="1"/>
  <c r="O341" i="1"/>
  <c r="H341" i="1"/>
  <c r="O340" i="1"/>
  <c r="H340" i="1"/>
  <c r="M337" i="1"/>
  <c r="L337" i="1"/>
  <c r="F337" i="1"/>
  <c r="E337" i="1"/>
  <c r="O336" i="1"/>
  <c r="H336" i="1"/>
  <c r="O335" i="1"/>
  <c r="H335" i="1"/>
  <c r="O334" i="1"/>
  <c r="H334" i="1"/>
  <c r="O333" i="1"/>
  <c r="H333" i="1"/>
  <c r="O332" i="1"/>
  <c r="H332" i="1"/>
  <c r="O331" i="1"/>
  <c r="H331" i="1"/>
  <c r="O330" i="1"/>
  <c r="H330" i="1"/>
  <c r="O329" i="1"/>
  <c r="H329" i="1"/>
  <c r="O328" i="1"/>
  <c r="H328" i="1"/>
  <c r="O327" i="1"/>
  <c r="H327" i="1"/>
  <c r="O326" i="1"/>
  <c r="H326" i="1"/>
  <c r="O325" i="1"/>
  <c r="O337" i="1" s="1"/>
  <c r="H325" i="1"/>
  <c r="H337" i="1" s="1"/>
  <c r="P325" i="1" s="1"/>
  <c r="M322" i="1"/>
  <c r="L322" i="1"/>
  <c r="F322" i="1"/>
  <c r="E322" i="1"/>
  <c r="O321" i="1"/>
  <c r="H321" i="1"/>
  <c r="O320" i="1"/>
  <c r="H320" i="1"/>
  <c r="O319" i="1"/>
  <c r="H319" i="1"/>
  <c r="O318" i="1"/>
  <c r="H318" i="1"/>
  <c r="O317" i="1"/>
  <c r="H317" i="1"/>
  <c r="O316" i="1"/>
  <c r="H316" i="1"/>
  <c r="O315" i="1"/>
  <c r="H315" i="1"/>
  <c r="O314" i="1"/>
  <c r="H314" i="1"/>
  <c r="O313" i="1"/>
  <c r="H313" i="1"/>
  <c r="O312" i="1"/>
  <c r="H312" i="1"/>
  <c r="O311" i="1"/>
  <c r="H311" i="1"/>
  <c r="O310" i="1"/>
  <c r="H310" i="1"/>
  <c r="M307" i="1"/>
  <c r="L307" i="1"/>
  <c r="F307" i="1"/>
  <c r="E307" i="1"/>
  <c r="O306" i="1"/>
  <c r="H306" i="1"/>
  <c r="O305" i="1"/>
  <c r="H305" i="1"/>
  <c r="O304" i="1"/>
  <c r="H304" i="1"/>
  <c r="O303" i="1"/>
  <c r="H303" i="1"/>
  <c r="O302" i="1"/>
  <c r="H302" i="1"/>
  <c r="O301" i="1"/>
  <c r="H301" i="1"/>
  <c r="O300" i="1"/>
  <c r="H300" i="1"/>
  <c r="O299" i="1"/>
  <c r="H299" i="1"/>
  <c r="O298" i="1"/>
  <c r="H298" i="1"/>
  <c r="O297" i="1"/>
  <c r="H297" i="1"/>
  <c r="O296" i="1"/>
  <c r="H296" i="1"/>
  <c r="O295" i="1"/>
  <c r="O307" i="1" s="1"/>
  <c r="H295" i="1"/>
  <c r="H307" i="1" s="1"/>
  <c r="P295" i="1" s="1"/>
  <c r="M292" i="1"/>
  <c r="L292" i="1"/>
  <c r="F292" i="1"/>
  <c r="E292" i="1"/>
  <c r="O291" i="1"/>
  <c r="H291" i="1"/>
  <c r="O290" i="1"/>
  <c r="H290" i="1"/>
  <c r="O289" i="1"/>
  <c r="H289" i="1"/>
  <c r="O288" i="1"/>
  <c r="H288" i="1"/>
  <c r="O287" i="1"/>
  <c r="H287" i="1"/>
  <c r="O286" i="1"/>
  <c r="H286" i="1"/>
  <c r="O285" i="1"/>
  <c r="H285" i="1"/>
  <c r="O284" i="1"/>
  <c r="H284" i="1"/>
  <c r="O283" i="1"/>
  <c r="H283" i="1"/>
  <c r="O282" i="1"/>
  <c r="H282" i="1"/>
  <c r="O281" i="1"/>
  <c r="H281" i="1"/>
  <c r="O280" i="1"/>
  <c r="H280" i="1"/>
  <c r="M277" i="1"/>
  <c r="L277" i="1"/>
  <c r="F277" i="1"/>
  <c r="E277" i="1"/>
  <c r="O276" i="1"/>
  <c r="H276" i="1"/>
  <c r="O275" i="1"/>
  <c r="H275" i="1"/>
  <c r="O274" i="1"/>
  <c r="H274" i="1"/>
  <c r="O273" i="1"/>
  <c r="H273" i="1"/>
  <c r="O272" i="1"/>
  <c r="H272" i="1"/>
  <c r="O271" i="1"/>
  <c r="H271" i="1"/>
  <c r="O270" i="1"/>
  <c r="H270" i="1"/>
  <c r="O269" i="1"/>
  <c r="H269" i="1"/>
  <c r="O268" i="1"/>
  <c r="H268" i="1"/>
  <c r="O267" i="1"/>
  <c r="H267" i="1"/>
  <c r="O266" i="1"/>
  <c r="H266" i="1"/>
  <c r="O265" i="1"/>
  <c r="H265" i="1"/>
  <c r="H277" i="1" s="1"/>
  <c r="M262" i="1"/>
  <c r="L262" i="1"/>
  <c r="F262" i="1"/>
  <c r="E262" i="1"/>
  <c r="O261" i="1"/>
  <c r="H261" i="1"/>
  <c r="O260" i="1"/>
  <c r="H260" i="1"/>
  <c r="O259" i="1"/>
  <c r="H259" i="1"/>
  <c r="O258" i="1"/>
  <c r="H258" i="1"/>
  <c r="O257" i="1"/>
  <c r="H257" i="1"/>
  <c r="O256" i="1"/>
  <c r="H256" i="1"/>
  <c r="O255" i="1"/>
  <c r="H255" i="1"/>
  <c r="O254" i="1"/>
  <c r="H254" i="1"/>
  <c r="O253" i="1"/>
  <c r="H253" i="1"/>
  <c r="O252" i="1"/>
  <c r="H252" i="1"/>
  <c r="O251" i="1"/>
  <c r="H251" i="1"/>
  <c r="O250" i="1"/>
  <c r="H250" i="1"/>
  <c r="M247" i="1"/>
  <c r="L247" i="1"/>
  <c r="F247" i="1"/>
  <c r="E247" i="1"/>
  <c r="O246" i="1"/>
  <c r="H246" i="1"/>
  <c r="O245" i="1"/>
  <c r="H245" i="1"/>
  <c r="O244" i="1"/>
  <c r="H244" i="1"/>
  <c r="O243" i="1"/>
  <c r="H243" i="1"/>
  <c r="O242" i="1"/>
  <c r="H242" i="1"/>
  <c r="O241" i="1"/>
  <c r="H241" i="1"/>
  <c r="O240" i="1"/>
  <c r="H240" i="1"/>
  <c r="O239" i="1"/>
  <c r="H239" i="1"/>
  <c r="O238" i="1"/>
  <c r="H238" i="1"/>
  <c r="O237" i="1"/>
  <c r="H237" i="1"/>
  <c r="O236" i="1"/>
  <c r="H236" i="1"/>
  <c r="O235" i="1"/>
  <c r="O247" i="1" s="1"/>
  <c r="H235" i="1"/>
  <c r="M232" i="1"/>
  <c r="L232" i="1"/>
  <c r="F232" i="1"/>
  <c r="E232" i="1"/>
  <c r="O231" i="1"/>
  <c r="H231" i="1"/>
  <c r="O230" i="1"/>
  <c r="H230" i="1"/>
  <c r="O229" i="1"/>
  <c r="H229" i="1"/>
  <c r="O228" i="1"/>
  <c r="H228" i="1"/>
  <c r="O227" i="1"/>
  <c r="H227" i="1"/>
  <c r="O226" i="1"/>
  <c r="H226" i="1"/>
  <c r="O225" i="1"/>
  <c r="H225" i="1"/>
  <c r="O224" i="1"/>
  <c r="H224" i="1"/>
  <c r="O223" i="1"/>
  <c r="H223" i="1"/>
  <c r="O222" i="1"/>
  <c r="O232" i="1" s="1"/>
  <c r="H222" i="1"/>
  <c r="O221" i="1"/>
  <c r="H221" i="1"/>
  <c r="O220" i="1"/>
  <c r="H220" i="1"/>
  <c r="M217" i="1"/>
  <c r="L217" i="1"/>
  <c r="F217" i="1"/>
  <c r="E217" i="1"/>
  <c r="O216" i="1"/>
  <c r="H216" i="1"/>
  <c r="O215" i="1"/>
  <c r="H215" i="1"/>
  <c r="O214" i="1"/>
  <c r="H214" i="1"/>
  <c r="O213" i="1"/>
  <c r="H213" i="1"/>
  <c r="O212" i="1"/>
  <c r="H212" i="1"/>
  <c r="O211" i="1"/>
  <c r="H211" i="1"/>
  <c r="O210" i="1"/>
  <c r="H210" i="1"/>
  <c r="O209" i="1"/>
  <c r="H209" i="1"/>
  <c r="O208" i="1"/>
  <c r="H208" i="1"/>
  <c r="O207" i="1"/>
  <c r="H207" i="1"/>
  <c r="O206" i="1"/>
  <c r="H206" i="1"/>
  <c r="O205" i="1"/>
  <c r="O217" i="1" s="1"/>
  <c r="H205" i="1"/>
  <c r="H217" i="1" s="1"/>
  <c r="P205" i="1" s="1"/>
  <c r="M202" i="1"/>
  <c r="L202" i="1"/>
  <c r="F202" i="1"/>
  <c r="E202" i="1"/>
  <c r="O201" i="1"/>
  <c r="H201" i="1"/>
  <c r="O200" i="1"/>
  <c r="H200" i="1"/>
  <c r="O199" i="1"/>
  <c r="H199" i="1"/>
  <c r="O198" i="1"/>
  <c r="H198" i="1"/>
  <c r="O197" i="1"/>
  <c r="H197" i="1"/>
  <c r="O196" i="1"/>
  <c r="H196" i="1"/>
  <c r="O195" i="1"/>
  <c r="H195" i="1"/>
  <c r="O194" i="1"/>
  <c r="H194" i="1"/>
  <c r="O193" i="1"/>
  <c r="H193" i="1"/>
  <c r="O192" i="1"/>
  <c r="H192" i="1"/>
  <c r="O191" i="1"/>
  <c r="H191" i="1"/>
  <c r="O190" i="1"/>
  <c r="H190" i="1"/>
  <c r="M187" i="1"/>
  <c r="L187" i="1"/>
  <c r="F187" i="1"/>
  <c r="E187" i="1"/>
  <c r="O186" i="1"/>
  <c r="H186" i="1"/>
  <c r="O185" i="1"/>
  <c r="H185" i="1"/>
  <c r="O184" i="1"/>
  <c r="H184" i="1"/>
  <c r="O183" i="1"/>
  <c r="H183" i="1"/>
  <c r="O182" i="1"/>
  <c r="H182" i="1"/>
  <c r="O181" i="1"/>
  <c r="H181" i="1"/>
  <c r="O180" i="1"/>
  <c r="H180" i="1"/>
  <c r="O179" i="1"/>
  <c r="H179" i="1"/>
  <c r="O178" i="1"/>
  <c r="H178" i="1"/>
  <c r="O177" i="1"/>
  <c r="H177" i="1"/>
  <c r="O176" i="1"/>
  <c r="H176" i="1"/>
  <c r="O175" i="1"/>
  <c r="O187" i="1" s="1"/>
  <c r="H175" i="1"/>
  <c r="H187" i="1" s="1"/>
  <c r="P175" i="1" s="1"/>
  <c r="M172" i="1"/>
  <c r="L172" i="1"/>
  <c r="F172" i="1"/>
  <c r="E172" i="1"/>
  <c r="O171" i="1"/>
  <c r="H171" i="1"/>
  <c r="O170" i="1"/>
  <c r="H170" i="1"/>
  <c r="O169" i="1"/>
  <c r="H169" i="1"/>
  <c r="O168" i="1"/>
  <c r="H168" i="1"/>
  <c r="O167" i="1"/>
  <c r="H167" i="1"/>
  <c r="O166" i="1"/>
  <c r="H166" i="1"/>
  <c r="O165" i="1"/>
  <c r="H165" i="1"/>
  <c r="O164" i="1"/>
  <c r="H164" i="1"/>
  <c r="O163" i="1"/>
  <c r="H163" i="1"/>
  <c r="O162" i="1"/>
  <c r="H162" i="1"/>
  <c r="O161" i="1"/>
  <c r="H161" i="1"/>
  <c r="O160" i="1"/>
  <c r="H160" i="1"/>
  <c r="M157" i="1"/>
  <c r="L157" i="1"/>
  <c r="F157" i="1"/>
  <c r="E157" i="1"/>
  <c r="O156" i="1"/>
  <c r="H156" i="1"/>
  <c r="O155" i="1"/>
  <c r="H155" i="1"/>
  <c r="O154" i="1"/>
  <c r="H154" i="1"/>
  <c r="O153" i="1"/>
  <c r="H153" i="1"/>
  <c r="O152" i="1"/>
  <c r="H152" i="1"/>
  <c r="O151" i="1"/>
  <c r="H151" i="1"/>
  <c r="O150" i="1"/>
  <c r="H150" i="1"/>
  <c r="O149" i="1"/>
  <c r="H149" i="1"/>
  <c r="O148" i="1"/>
  <c r="H148" i="1"/>
  <c r="O147" i="1"/>
  <c r="H147" i="1"/>
  <c r="O146" i="1"/>
  <c r="H146" i="1"/>
  <c r="O145" i="1"/>
  <c r="H145" i="1"/>
  <c r="H157" i="1" s="1"/>
  <c r="M142" i="1"/>
  <c r="L142" i="1"/>
  <c r="F142" i="1"/>
  <c r="E142" i="1"/>
  <c r="O141" i="1"/>
  <c r="H141" i="1"/>
  <c r="O140" i="1"/>
  <c r="H140" i="1"/>
  <c r="O139" i="1"/>
  <c r="H139" i="1"/>
  <c r="O138" i="1"/>
  <c r="H138" i="1"/>
  <c r="O137" i="1"/>
  <c r="H137" i="1"/>
  <c r="O136" i="1"/>
  <c r="H136" i="1"/>
  <c r="O135" i="1"/>
  <c r="H135" i="1"/>
  <c r="O134" i="1"/>
  <c r="H134" i="1"/>
  <c r="O133" i="1"/>
  <c r="H133" i="1"/>
  <c r="O132" i="1"/>
  <c r="H132" i="1"/>
  <c r="O131" i="1"/>
  <c r="H131" i="1"/>
  <c r="O130" i="1"/>
  <c r="H130" i="1"/>
  <c r="M127" i="1"/>
  <c r="L127" i="1"/>
  <c r="F127" i="1"/>
  <c r="E127" i="1"/>
  <c r="O126" i="1"/>
  <c r="H126" i="1"/>
  <c r="O125" i="1"/>
  <c r="H125" i="1"/>
  <c r="O124" i="1"/>
  <c r="H124" i="1"/>
  <c r="O123" i="1"/>
  <c r="H123" i="1"/>
  <c r="O122" i="1"/>
  <c r="H122" i="1"/>
  <c r="O121" i="1"/>
  <c r="H121" i="1"/>
  <c r="O120" i="1"/>
  <c r="H120" i="1"/>
  <c r="O119" i="1"/>
  <c r="H119" i="1"/>
  <c r="O118" i="1"/>
  <c r="H118" i="1"/>
  <c r="O117" i="1"/>
  <c r="H117" i="1"/>
  <c r="O116" i="1"/>
  <c r="H116" i="1"/>
  <c r="O115" i="1"/>
  <c r="O127" i="1" s="1"/>
  <c r="H115" i="1"/>
  <c r="H127" i="1" s="1"/>
  <c r="P115" i="1" s="1"/>
  <c r="M112" i="1"/>
  <c r="L112" i="1"/>
  <c r="F112" i="1"/>
  <c r="E112" i="1"/>
  <c r="O111" i="1"/>
  <c r="H111" i="1"/>
  <c r="O110" i="1"/>
  <c r="H110" i="1"/>
  <c r="O109" i="1"/>
  <c r="H109" i="1"/>
  <c r="O108" i="1"/>
  <c r="H108" i="1"/>
  <c r="O107" i="1"/>
  <c r="H107" i="1"/>
  <c r="O106" i="1"/>
  <c r="H106" i="1"/>
  <c r="O105" i="1"/>
  <c r="H105" i="1"/>
  <c r="O104" i="1"/>
  <c r="H104" i="1"/>
  <c r="O103" i="1"/>
  <c r="H103" i="1"/>
  <c r="O102" i="1"/>
  <c r="O112" i="1" s="1"/>
  <c r="H102" i="1"/>
  <c r="O101" i="1"/>
  <c r="H101" i="1"/>
  <c r="O100" i="1"/>
  <c r="H100" i="1"/>
  <c r="M97" i="1"/>
  <c r="L97" i="1"/>
  <c r="F97" i="1"/>
  <c r="E97" i="1"/>
  <c r="O96" i="1"/>
  <c r="H96" i="1"/>
  <c r="O95" i="1"/>
  <c r="H95" i="1"/>
  <c r="O94" i="1"/>
  <c r="H94" i="1"/>
  <c r="O93" i="1"/>
  <c r="H93" i="1"/>
  <c r="O92" i="1"/>
  <c r="H92" i="1"/>
  <c r="O91" i="1"/>
  <c r="H91" i="1"/>
  <c r="O90" i="1"/>
  <c r="H90" i="1"/>
  <c r="O89" i="1"/>
  <c r="H89" i="1"/>
  <c r="O88" i="1"/>
  <c r="H88" i="1"/>
  <c r="O87" i="1"/>
  <c r="H87" i="1"/>
  <c r="O86" i="1"/>
  <c r="H86" i="1"/>
  <c r="O85" i="1"/>
  <c r="O97" i="1" s="1"/>
  <c r="H85" i="1"/>
  <c r="H97" i="1" s="1"/>
  <c r="P85" i="1" s="1"/>
  <c r="M82" i="1"/>
  <c r="L82" i="1"/>
  <c r="F82" i="1"/>
  <c r="E82" i="1"/>
  <c r="O81" i="1"/>
  <c r="H81" i="1"/>
  <c r="O80" i="1"/>
  <c r="H80" i="1"/>
  <c r="O79" i="1"/>
  <c r="H79" i="1"/>
  <c r="O78" i="1"/>
  <c r="H78" i="1"/>
  <c r="O77" i="1"/>
  <c r="H77" i="1"/>
  <c r="O76" i="1"/>
  <c r="H76" i="1"/>
  <c r="O75" i="1"/>
  <c r="H75" i="1"/>
  <c r="O74" i="1"/>
  <c r="H74" i="1"/>
  <c r="O73" i="1"/>
  <c r="H73" i="1"/>
  <c r="O72" i="1"/>
  <c r="H72" i="1"/>
  <c r="O71" i="1"/>
  <c r="H71" i="1"/>
  <c r="O70" i="1"/>
  <c r="H70" i="1"/>
  <c r="M67" i="1"/>
  <c r="L67" i="1"/>
  <c r="F67" i="1"/>
  <c r="E67" i="1"/>
  <c r="O66" i="1"/>
  <c r="H66" i="1"/>
  <c r="O65" i="1"/>
  <c r="H65" i="1"/>
  <c r="O64" i="1"/>
  <c r="H64" i="1"/>
  <c r="O63" i="1"/>
  <c r="H63" i="1"/>
  <c r="O62" i="1"/>
  <c r="H62" i="1"/>
  <c r="O61" i="1"/>
  <c r="H61" i="1"/>
  <c r="O60" i="1"/>
  <c r="H60" i="1"/>
  <c r="O59" i="1"/>
  <c r="H59" i="1"/>
  <c r="O58" i="1"/>
  <c r="H58" i="1"/>
  <c r="O57" i="1"/>
  <c r="H57" i="1"/>
  <c r="O56" i="1"/>
  <c r="H56" i="1"/>
  <c r="O55" i="1"/>
  <c r="O67" i="1" s="1"/>
  <c r="H55" i="1"/>
  <c r="M52" i="1"/>
  <c r="L52" i="1"/>
  <c r="F52" i="1"/>
  <c r="E52" i="1"/>
  <c r="O51" i="1"/>
  <c r="H51" i="1"/>
  <c r="O50" i="1"/>
  <c r="H50" i="1"/>
  <c r="O49" i="1"/>
  <c r="H49" i="1"/>
  <c r="O48" i="1"/>
  <c r="H48" i="1"/>
  <c r="O47" i="1"/>
  <c r="H47" i="1"/>
  <c r="O46" i="1"/>
  <c r="H46" i="1"/>
  <c r="O45" i="1"/>
  <c r="H45" i="1"/>
  <c r="O44" i="1"/>
  <c r="H44" i="1"/>
  <c r="O43" i="1"/>
  <c r="H43" i="1"/>
  <c r="O42" i="1"/>
  <c r="H42" i="1"/>
  <c r="O41" i="1"/>
  <c r="H41" i="1"/>
  <c r="O40" i="1"/>
  <c r="H40" i="1"/>
  <c r="M37" i="1"/>
  <c r="L37" i="1"/>
  <c r="F37" i="1"/>
  <c r="E37" i="1"/>
  <c r="O36" i="1"/>
  <c r="H36" i="1"/>
  <c r="O35" i="1"/>
  <c r="H35" i="1"/>
  <c r="O34" i="1"/>
  <c r="H34" i="1"/>
  <c r="O33" i="1"/>
  <c r="H33" i="1"/>
  <c r="O32" i="1"/>
  <c r="H32" i="1"/>
  <c r="O31" i="1"/>
  <c r="H31" i="1"/>
  <c r="O30" i="1"/>
  <c r="H30" i="1"/>
  <c r="O29" i="1"/>
  <c r="H29" i="1"/>
  <c r="O28" i="1"/>
  <c r="H28" i="1"/>
  <c r="O27" i="1"/>
  <c r="H27" i="1"/>
  <c r="O26" i="1"/>
  <c r="H26" i="1"/>
  <c r="O25" i="1"/>
  <c r="H25" i="1"/>
  <c r="H37" i="1" s="1"/>
  <c r="M22" i="1"/>
  <c r="L22" i="1"/>
  <c r="F22" i="1"/>
  <c r="E22" i="1"/>
  <c r="O21" i="1"/>
  <c r="H21" i="1"/>
  <c r="O20" i="1"/>
  <c r="H20" i="1"/>
  <c r="O19" i="1"/>
  <c r="H19" i="1"/>
  <c r="O18" i="1"/>
  <c r="H18" i="1"/>
  <c r="O17" i="1"/>
  <c r="H17" i="1"/>
  <c r="O16" i="1"/>
  <c r="H16" i="1"/>
  <c r="O15" i="1"/>
  <c r="H15" i="1"/>
  <c r="O14" i="1"/>
  <c r="H14" i="1"/>
  <c r="O13" i="1"/>
  <c r="H13" i="1"/>
  <c r="O12" i="1"/>
  <c r="H12" i="1"/>
  <c r="O11" i="1"/>
  <c r="H11" i="1"/>
  <c r="O10" i="1"/>
  <c r="H10" i="1"/>
  <c r="H457" i="1" l="1"/>
  <c r="H67" i="1"/>
  <c r="P55" i="1" s="1"/>
  <c r="P835" i="1"/>
  <c r="H517" i="1"/>
  <c r="H637" i="1"/>
  <c r="H757" i="1"/>
  <c r="H877" i="1"/>
  <c r="O427" i="1"/>
  <c r="P415" i="1" s="1"/>
  <c r="O547" i="1"/>
  <c r="P535" i="1" s="1"/>
  <c r="O667" i="1"/>
  <c r="O787" i="1"/>
  <c r="P775" i="1" s="1"/>
  <c r="H22" i="1"/>
  <c r="P10" i="1" s="1"/>
  <c r="H52" i="1"/>
  <c r="H82" i="1"/>
  <c r="H142" i="1"/>
  <c r="H172" i="1"/>
  <c r="P160" i="1" s="1"/>
  <c r="H202" i="1"/>
  <c r="H262" i="1"/>
  <c r="H292" i="1"/>
  <c r="P280" i="1" s="1"/>
  <c r="H322" i="1"/>
  <c r="P310" i="1" s="1"/>
  <c r="H382" i="1"/>
  <c r="H442" i="1"/>
  <c r="H562" i="1"/>
  <c r="H682" i="1"/>
  <c r="P670" i="1" s="1"/>
  <c r="H802" i="1"/>
  <c r="H247" i="1"/>
  <c r="P235" i="1" s="1"/>
  <c r="P805" i="1"/>
  <c r="O847" i="1"/>
  <c r="O37" i="1"/>
  <c r="O52" i="1"/>
  <c r="O82" i="1"/>
  <c r="O142" i="1"/>
  <c r="O157" i="1"/>
  <c r="O172" i="1"/>
  <c r="O202" i="1"/>
  <c r="O262" i="1"/>
  <c r="O277" i="1"/>
  <c r="O292" i="1"/>
  <c r="O322" i="1"/>
  <c r="O352" i="1"/>
  <c r="O382" i="1"/>
  <c r="O397" i="1"/>
  <c r="P385" i="1" s="1"/>
  <c r="O412" i="1"/>
  <c r="O442" i="1"/>
  <c r="O457" i="1"/>
  <c r="O472" i="1"/>
  <c r="O502" i="1"/>
  <c r="P490" i="1" s="1"/>
  <c r="O517" i="1"/>
  <c r="O562" i="1"/>
  <c r="O577" i="1"/>
  <c r="P565" i="1" s="1"/>
  <c r="O592" i="1"/>
  <c r="O622" i="1"/>
  <c r="O637" i="1"/>
  <c r="O682" i="1"/>
  <c r="O697" i="1"/>
  <c r="P685" i="1" s="1"/>
  <c r="O712" i="1"/>
  <c r="O742" i="1"/>
  <c r="O757" i="1"/>
  <c r="O802" i="1"/>
  <c r="O817" i="1"/>
  <c r="O832" i="1"/>
  <c r="O862" i="1"/>
  <c r="O877" i="1"/>
  <c r="P145" i="1"/>
  <c r="P265" i="1"/>
  <c r="P655" i="1"/>
  <c r="O727" i="1"/>
  <c r="P715" i="1" s="1"/>
  <c r="H112" i="1"/>
  <c r="P100" i="1" s="1"/>
  <c r="H232" i="1"/>
  <c r="P220" i="1" s="1"/>
  <c r="H352" i="1"/>
  <c r="H412" i="1"/>
  <c r="P400" i="1" s="1"/>
  <c r="H472" i="1"/>
  <c r="P460" i="1" s="1"/>
  <c r="H502" i="1"/>
  <c r="H532" i="1"/>
  <c r="P520" i="1" s="1"/>
  <c r="H592" i="1"/>
  <c r="P580" i="1" s="1"/>
  <c r="H622" i="1"/>
  <c r="P610" i="1" s="1"/>
  <c r="H652" i="1"/>
  <c r="H712" i="1"/>
  <c r="H742" i="1"/>
  <c r="P730" i="1" s="1"/>
  <c r="H772" i="1"/>
  <c r="H832" i="1"/>
  <c r="P820" i="1" s="1"/>
  <c r="H862" i="1"/>
  <c r="P850" i="1" s="1"/>
  <c r="H892" i="1"/>
  <c r="P880" i="1" s="1"/>
  <c r="P25" i="1"/>
  <c r="O607" i="1"/>
  <c r="P595" i="1" s="1"/>
  <c r="O22" i="1"/>
  <c r="O532" i="1"/>
  <c r="O652" i="1"/>
  <c r="O772" i="1"/>
  <c r="O892" i="1"/>
  <c r="P40" i="1"/>
  <c r="P70" i="1"/>
  <c r="P130" i="1"/>
  <c r="P190" i="1"/>
  <c r="P250" i="1"/>
  <c r="P370" i="1"/>
  <c r="P430" i="1"/>
  <c r="P550" i="1"/>
  <c r="P790" i="1"/>
  <c r="P340" i="1"/>
  <c r="P745" i="1" l="1"/>
  <c r="P625" i="1"/>
  <c r="P700" i="1"/>
  <c r="P760" i="1"/>
  <c r="P640" i="1"/>
  <c r="P505" i="1"/>
  <c r="P445" i="1"/>
  <c r="P865" i="1"/>
  <c r="F30" i="8" l="1"/>
  <c r="F24" i="8"/>
  <c r="F21" i="8"/>
  <c r="F20" i="8"/>
  <c r="F18" i="8"/>
  <c r="F17" i="8"/>
  <c r="F14" i="8"/>
  <c r="F12" i="8"/>
  <c r="E7" i="8"/>
  <c r="F7" i="8" s="1"/>
  <c r="F2" i="8"/>
  <c r="E18" i="7"/>
  <c r="E17" i="7"/>
  <c r="E16" i="7"/>
  <c r="E15" i="7"/>
  <c r="D12" i="7"/>
  <c r="E12" i="7" s="1"/>
  <c r="E11" i="7"/>
  <c r="E10" i="7"/>
  <c r="E8" i="7"/>
  <c r="E4" i="7"/>
  <c r="E2" i="7"/>
  <c r="D10" i="6"/>
  <c r="B10" i="6"/>
  <c r="D9" i="6"/>
  <c r="B9" i="6"/>
  <c r="D5" i="6"/>
  <c r="D4" i="6"/>
  <c r="B3" i="6"/>
  <c r="D2" i="6"/>
  <c r="B2" i="6"/>
  <c r="F19" i="5"/>
  <c r="F18" i="5"/>
  <c r="D6" i="6" s="1"/>
  <c r="F10" i="5"/>
  <c r="D7" i="6" s="1"/>
  <c r="F9" i="5"/>
  <c r="D3" i="6" s="1"/>
  <c r="F3" i="5"/>
  <c r="F2" i="5"/>
  <c r="D8" i="6" s="1"/>
  <c r="E11" i="4"/>
  <c r="B5" i="6" s="1"/>
  <c r="E9" i="4"/>
  <c r="B6" i="6" s="1"/>
  <c r="E8" i="4"/>
  <c r="B7" i="6" s="1"/>
  <c r="E7" i="4"/>
  <c r="E5" i="4"/>
  <c r="E4" i="4"/>
  <c r="B4" i="6" s="1"/>
  <c r="E2" i="4"/>
  <c r="B8" i="6" s="1"/>
  <c r="E4" i="6" l="1"/>
  <c r="E6" i="6"/>
  <c r="C6" i="6"/>
  <c r="E10" i="6"/>
  <c r="E3" i="6"/>
  <c r="E9" i="6"/>
  <c r="C4" i="6"/>
  <c r="C10" i="6"/>
  <c r="E5" i="6"/>
  <c r="C7" i="6"/>
  <c r="C2" i="6"/>
  <c r="E7" i="6"/>
  <c r="C5" i="6"/>
  <c r="E2" i="6"/>
  <c r="C8" i="6"/>
  <c r="E8" i="6"/>
  <c r="C3" i="6"/>
  <c r="C9" i="6"/>
  <c r="G6" i="6" l="1"/>
  <c r="F6" i="6"/>
  <c r="G10" i="6"/>
  <c r="F10" i="6"/>
  <c r="G9" i="6"/>
  <c r="F9" i="6"/>
  <c r="G3" i="6"/>
  <c r="F3" i="6"/>
  <c r="G7" i="6"/>
  <c r="F7" i="6"/>
  <c r="G4" i="6"/>
  <c r="F4" i="6"/>
  <c r="G8" i="6"/>
  <c r="F8" i="6"/>
  <c r="G2" i="6"/>
  <c r="F2" i="6"/>
  <c r="G5" i="6"/>
  <c r="F5" i="6"/>
  <c r="I6" i="6" l="1"/>
  <c r="I4" i="6"/>
  <c r="I5" i="6"/>
  <c r="H5" i="6"/>
  <c r="H6" i="6"/>
  <c r="H9" i="6"/>
  <c r="I2" i="6"/>
  <c r="H7" i="6"/>
  <c r="I9" i="6"/>
  <c r="H10" i="6"/>
  <c r="H8" i="6"/>
  <c r="I10" i="6"/>
  <c r="I8" i="6"/>
  <c r="H4" i="6"/>
  <c r="H2" i="6"/>
  <c r="I7" i="6"/>
  <c r="H3" i="6"/>
  <c r="I3" i="6"/>
</calcChain>
</file>

<file path=xl/sharedStrings.xml><?xml version="1.0" encoding="utf-8"?>
<sst xmlns="http://schemas.openxmlformats.org/spreadsheetml/2006/main" count="3015" uniqueCount="364">
  <si>
    <t>学习成绩</t>
  </si>
  <si>
    <t>1）学位课*学分*1，非学位课*学分*0.8，然后进行加权平均。（总分=（学位课总分+非学位课总分）/（学位课学分+非学位课学分*0.8））</t>
  </si>
  <si>
    <t>2）外语免修成绩按75分计算；按学校文件规定，英语课程未取得学分前，成绩不计算</t>
  </si>
  <si>
    <t>系奖学金评审委员会将根据研究生管理信息系统导出成绩进行审核。</t>
  </si>
  <si>
    <t>根据学校规定，有课程不及格或无故缺考的同学将取消当年的评奖评优资格</t>
  </si>
  <si>
    <t>序号</t>
  </si>
  <si>
    <t>学号</t>
  </si>
  <si>
    <t>总分</t>
  </si>
  <si>
    <t>类别</t>
  </si>
  <si>
    <t>具体内容</t>
  </si>
  <si>
    <t>分数</t>
  </si>
  <si>
    <t>证明材料</t>
  </si>
  <si>
    <t>备注</t>
  </si>
  <si>
    <t>社会工作</t>
  </si>
  <si>
    <t>系团委证明</t>
  </si>
  <si>
    <t>其他</t>
  </si>
  <si>
    <t>荣誉证书</t>
  </si>
  <si>
    <t>聘书</t>
  </si>
  <si>
    <t>本职工作不加分</t>
  </si>
  <si>
    <t>文体竞赛</t>
  </si>
  <si>
    <t>参会证明</t>
  </si>
  <si>
    <t>不在评奖周期内</t>
  </si>
  <si>
    <t>儿童早期言语信息更新能力的发展及其与工作记忆、抑制控制的关系; 应用心理学; 一作; D类; 申请加分：20分</t>
  </si>
  <si>
    <t>论文全文+期刊封面+目录</t>
  </si>
  <si>
    <t>浙江大学“双脑与心理学”全国博士生学术论坛海报展示+口头报告；国内专业会议摘要；申请分数：2</t>
  </si>
  <si>
    <t>会议录用通知</t>
  </si>
  <si>
    <t>出版物贡献证明+个人贡献电子版+出版物电子版</t>
  </si>
  <si>
    <t>论文全文</t>
  </si>
  <si>
    <t>国内专业会议摘要：中国心理学会社会心理学专业委员会 2020 年学术年会，王雯，第一作者，2分</t>
  </si>
  <si>
    <t>评奖周期：2018.9（初）-2019.8(底)</t>
  </si>
  <si>
    <t>文章要求：非毕业生在周期内online或published，毕业生在周期内accept即可。硕博通用</t>
  </si>
  <si>
    <t>1，去年已参评的文章不可复评（同一申请者）
2，不符合要求的文章不计入今年评奖排名，明年可申请</t>
  </si>
  <si>
    <t>出版物贡献页数证明+个人贡献电子版</t>
  </si>
  <si>
    <t>Viewing personalized video clips recommended by TikTok activates default mode network and ventral tegmental area；第一作者；NeuroImage；SCIE Q1；申请加分：80分</t>
  </si>
  <si>
    <t>论文全文+检索证明</t>
  </si>
  <si>
    <t>Individualized video recommendation modulates functional connectivity between large scale networks；第一作者；Human Brain Mapping；SCIE Q1；申请加分：80分</t>
  </si>
  <si>
    <t>Narrative exposure therapy for posttraumatic stress disorder: A meta-analysis of randomized controlled trials；第一作者；Psychological trauma-theory, research, practice and policy； SSCI-Q2；申请加分：60分</t>
  </si>
  <si>
    <t>摘要原文+摘要目录扫描+摘要封面封底扫描</t>
  </si>
  <si>
    <t>正念干预改善抑郁情绪的机制探究：认知偏向的中介作用；中国心理学会临床心理学注册工作委员会第七届大会暨中国心理学会临床与咨询心理学专业委员会2021年学术会议；国内专业会议摘要；申请加分：2分</t>
  </si>
  <si>
    <t>心理系庆祝建党100周年党史知识竞赛 二等奖 ；申请加分：0.25</t>
  </si>
  <si>
    <t>浙江大学研究生艺术团主持礼仪分团团长；申请加分：4分</t>
  </si>
  <si>
    <t>学生工作经历证明</t>
  </si>
  <si>
    <t>浙江大学美育课堂教学（校级文艺活动，2次）；申请加分：2×0.5=1分</t>
  </si>
  <si>
    <t>学生活动证明</t>
  </si>
  <si>
    <t>浙江大学2020级研究生开学典礼、2021届夏季毕业典礼礼仪（校级重大典礼，2次）；申请加分：2×0.5=1分</t>
  </si>
  <si>
    <t>工程师学院、材料学院新晚《浙大新时空》演出指导（院级，2次）；申请加分：2×0.5=1分</t>
  </si>
  <si>
    <t>社会与临床研究生党支部书记；申请加分：4分</t>
  </si>
  <si>
    <t>第五届心理系研博会主席团成员；申请加分：4分</t>
  </si>
  <si>
    <t>组织系短视频大赛</t>
  </si>
  <si>
    <t>组织心航向系列分享</t>
  </si>
  <si>
    <t>组织525心理健康日</t>
  </si>
  <si>
    <t>组织毕业晚会</t>
  </si>
  <si>
    <t>入选浙江大学研究生干部讲习所第十七期培训班</t>
  </si>
  <si>
    <t>浙大心理帮扶志愿团团长；申请加分：4分</t>
  </si>
  <si>
    <t>浙江大学未来企业家俱乐部创业媒体事业部部门经理；申请加分：2分</t>
  </si>
  <si>
    <t>工作经历证明</t>
  </si>
  <si>
    <t>社会实践考核表</t>
  </si>
  <si>
    <t>19硕团支书；申请分数：2</t>
  </si>
  <si>
    <t>科研成果</t>
  </si>
  <si>
    <t>映射1</t>
  </si>
  <si>
    <t>素质拓展</t>
  </si>
  <si>
    <t>映射2</t>
  </si>
  <si>
    <t>成绩1</t>
  </si>
  <si>
    <t>成绩2</t>
  </si>
  <si>
    <t>排名1</t>
  </si>
  <si>
    <t>排名2</t>
  </si>
  <si>
    <t>成绩1=科研成果</t>
  </si>
  <si>
    <t>成绩2=科研成果*0.8+素质拓展*0.2</t>
  </si>
  <si>
    <t>排名1根据成绩1进行排名，为国家奖学金、专项奖学金评选依据</t>
  </si>
  <si>
    <t>排名2根据成绩2进行排名，为优秀研究生、三好研究生评选依据</t>
  </si>
  <si>
    <t>评奖周期：2020.9（初）-2021.8(底)</t>
  </si>
  <si>
    <t>接收函</t>
  </si>
  <si>
    <t>Trading Capacity for Precision in Working Memory: Reviving the Effect of Negative Emotion on Working Memory；21th Annual Vision Sciences Society Meeting；国际专业会议摘要；申请加分：5</t>
  </si>
  <si>
    <t>Time and risk perceptions mediate the causal impact of objective delay on delay discounting: An experimental examination of the implicit-risk hypothesis；一作；Psychonomic Bulletin &amp; Review；SSCI Q1；申请加分：80</t>
  </si>
  <si>
    <t>文章检索证明+论文全文</t>
  </si>
  <si>
    <t>2021年国际心理与认知联合论坛；国内专业会议摘要；申请加分：2</t>
  </si>
  <si>
    <t>参会证书</t>
  </si>
  <si>
    <t>Time and risk perceptions mediate the causal impact of objective delay on delay discounting: An experimental examination of the implicit-risk hypothesis；2021年浙江大学“双脑与心理学”全国博士生学术论坛；国内专业会议摘要；申请加分：2</t>
  </si>
  <si>
    <t>Time and risk perceptions mediate the causal impact of objective delay on delay discounting ；Subjective Probability Utility and Decision Making conference（2021）；国际专业会议摘要；申请加分：5</t>
  </si>
  <si>
    <t>Using eye-controlled highlighting techniques to support both serial and parallel processing in visual search；一作； Applied Ergonomics；SSCI/SCIE Q2；申请加分：60分</t>
  </si>
  <si>
    <t>检索证明+论文全文</t>
  </si>
  <si>
    <t>视线突显技术中的搜索策略研究；2021年 “双脑与心理学” 全国博士生学术论坛; 国内专业会议摘要；申请加分：2分</t>
  </si>
  <si>
    <t>会议录用通知+摘要目录+摘要全文</t>
  </si>
  <si>
    <t>The effects of posture on mind wandering；第二作者；Psychological Research；SSCI Q2；申请加分：60*0.25=15分</t>
  </si>
  <si>
    <t>Single stimulus location for two inputs: A combined brain–computer interface based on Steady State Visual Evoked Potential (SSVEP)；第一作者； European Journal of neuroscience；SCIE Q3；申请分数：30</t>
  </si>
  <si>
    <t>The Automatic Processing of Social Information in Working Memory；第二作者（导师一作）；Journal of Experimental Psychology: General；SSCI Q1；申请加分：72</t>
  </si>
  <si>
    <t>Stop-signal probability impacts proactive and reactive response inhibition in Stop-signal Task；第32届国际心理学大会；国际专业会议摘要；申请加分：5</t>
  </si>
  <si>
    <t>The Automatic Processing of Social Information in Working Memory；中国心理学会社会心理学专业委员会2020年学术年会；国内专业会议摘要；申请加分： 2分</t>
  </si>
  <si>
    <t>Psychonomic Society Annual Meeting；国际会议摘要；申请加分：5 分</t>
  </si>
  <si>
    <t>2020海南社心学术年会；国内专业会议摘要；申请加分： 2分</t>
  </si>
  <si>
    <t>ICP会议文章一篇；国际会议摘要；申请加分：5 分</t>
  </si>
  <si>
    <t>接收证明+论文全文</t>
  </si>
  <si>
    <t>Network analysis of PTSD in college students across different areas after the COVID-19 epidemic；第二作者；EUROPEAN JOURNAL OF PSYCHOTRAUMATOLOGY；SSCI Q2；申请加分：15</t>
  </si>
  <si>
    <t>20级博士班团支书；申请加分：2分</t>
  </si>
  <si>
    <t>19 级博士班心理委员；申请加分：1分</t>
  </si>
  <si>
    <r>
      <rPr>
        <sz val="11"/>
        <color theme="1"/>
        <rFont val="宋体"/>
        <family val="3"/>
        <charset val="134"/>
      </rPr>
      <t>参与心理系短视频大赛；申请加分：</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</si>
  <si>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参与党史知识竞赛；申请加分：</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</si>
  <si>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参与紫领十三期预科班活动；申请加分：</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</si>
  <si>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心理系</t>
    </r>
    <r>
      <rPr>
        <sz val="11"/>
        <color theme="1"/>
        <rFont val="Times New Roman"/>
        <family val="1"/>
      </rPr>
      <t>2021</t>
    </r>
    <r>
      <rPr>
        <sz val="11"/>
        <color theme="1"/>
        <rFont val="宋体"/>
        <family val="3"/>
        <charset val="134"/>
      </rPr>
      <t>届毕业晚会表演《快乐崇拜》节目；申请加分：</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</si>
  <si>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参与心理系七一主题团日活动：</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</si>
  <si>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系庆志愿者；申请加分：</t>
    </r>
    <r>
      <rPr>
        <sz val="11"/>
        <color theme="1"/>
        <rFont val="Times New Roman"/>
        <family val="1"/>
      </rPr>
      <t>0.25</t>
    </r>
    <r>
      <rPr>
        <sz val="11"/>
        <color theme="1"/>
        <rFont val="宋体"/>
        <family val="3"/>
        <charset val="134"/>
      </rPr>
      <t>分</t>
    </r>
    <phoneticPr fontId="9" type="noConversion"/>
  </si>
  <si>
    <r>
      <rPr>
        <sz val="11"/>
        <color theme="1"/>
        <rFont val="Times New Roman"/>
        <family val="3"/>
        <charset val="134"/>
      </rPr>
      <t>心理系研博会主席团成员</t>
    </r>
    <r>
      <rPr>
        <sz val="11"/>
        <color theme="1"/>
        <rFont val="Times New Roman"/>
        <family val="1"/>
      </rPr>
      <t xml:space="preserve"> </t>
    </r>
    <r>
      <rPr>
        <sz val="11"/>
        <color theme="1"/>
        <rFont val="Times New Roman"/>
        <family val="3"/>
        <charset val="134"/>
      </rPr>
      <t>；申请加分：</t>
    </r>
    <r>
      <rPr>
        <sz val="11"/>
        <color theme="1"/>
        <rFont val="Times New Roman"/>
        <family val="1"/>
      </rPr>
      <t>4</t>
    </r>
    <r>
      <rPr>
        <sz val="11"/>
        <color theme="1"/>
        <rFont val="Times New Roman"/>
        <family val="3"/>
        <charset val="134"/>
      </rPr>
      <t>分</t>
    </r>
  </si>
  <si>
    <r>
      <rPr>
        <sz val="11"/>
        <color theme="1"/>
        <rFont val="宋体"/>
        <family val="1"/>
        <charset val="134"/>
      </rPr>
      <t>系团委证明</t>
    </r>
  </si>
  <si>
    <r>
      <rPr>
        <sz val="11"/>
        <color theme="1"/>
        <rFont val="Times New Roman"/>
        <family val="3"/>
        <charset val="134"/>
      </rPr>
      <t>参与浙江大学</t>
    </r>
    <r>
      <rPr>
        <sz val="11"/>
        <color theme="1"/>
        <rFont val="Times New Roman"/>
        <family val="1"/>
      </rPr>
      <t>“</t>
    </r>
    <r>
      <rPr>
        <sz val="11"/>
        <color theme="1"/>
        <rFont val="Times New Roman"/>
        <family val="3"/>
        <charset val="134"/>
      </rPr>
      <t>黄土地计划</t>
    </r>
    <r>
      <rPr>
        <sz val="11"/>
        <color theme="1"/>
        <rFont val="Times New Roman"/>
        <family val="1"/>
      </rPr>
      <t>”</t>
    </r>
    <r>
      <rPr>
        <sz val="11"/>
        <color theme="1"/>
        <rFont val="Times New Roman"/>
        <family val="3"/>
        <charset val="134"/>
      </rPr>
      <t>基层实践；申请加分：</t>
    </r>
    <r>
      <rPr>
        <sz val="11"/>
        <color theme="1"/>
        <rFont val="Times New Roman"/>
        <family val="1"/>
      </rPr>
      <t>0.25</t>
    </r>
    <r>
      <rPr>
        <sz val="11"/>
        <color theme="1"/>
        <rFont val="Times New Roman"/>
        <family val="3"/>
        <charset val="134"/>
      </rPr>
      <t>分</t>
    </r>
  </si>
  <si>
    <r>
      <rPr>
        <sz val="11"/>
        <color theme="1"/>
        <rFont val="宋体"/>
        <family val="1"/>
        <charset val="134"/>
      </rPr>
      <t>社会实践单位接收证明</t>
    </r>
  </si>
  <si>
    <r>
      <rPr>
        <sz val="11"/>
        <color theme="1"/>
        <rFont val="Times New Roman"/>
        <family val="3"/>
        <charset val="134"/>
      </rPr>
      <t>参与党史知识竞赛；申请加分：</t>
    </r>
    <r>
      <rPr>
        <sz val="11"/>
        <color theme="1"/>
        <rFont val="Times New Roman"/>
        <family val="1"/>
      </rPr>
      <t>0.25</t>
    </r>
    <r>
      <rPr>
        <sz val="11"/>
        <color theme="1"/>
        <rFont val="Times New Roman"/>
        <family val="3"/>
        <charset val="134"/>
      </rPr>
      <t>分</t>
    </r>
  </si>
  <si>
    <r>
      <rPr>
        <sz val="11"/>
        <color theme="1"/>
        <rFont val="宋体"/>
        <family val="1"/>
        <charset val="134"/>
      </rPr>
      <t>紫领公众号截图</t>
    </r>
  </si>
  <si>
    <r>
      <rPr>
        <sz val="11"/>
        <color theme="1"/>
        <rFont val="宋体"/>
        <family val="1"/>
        <charset val="134"/>
      </rPr>
      <t>以理观心公众号截图</t>
    </r>
  </si>
  <si>
    <r>
      <rPr>
        <sz val="11"/>
        <color theme="1"/>
        <rFont val="Times New Roman"/>
        <family val="3"/>
        <charset val="134"/>
      </rPr>
      <t>校级</t>
    </r>
    <r>
      <rPr>
        <sz val="11"/>
        <color theme="1"/>
        <rFont val="Times New Roman"/>
        <family val="1"/>
      </rPr>
      <t>“</t>
    </r>
    <r>
      <rPr>
        <sz val="11"/>
        <color theme="1"/>
        <rFont val="Times New Roman"/>
        <family val="3"/>
        <charset val="134"/>
      </rPr>
      <t>三好杯</t>
    </r>
    <r>
      <rPr>
        <sz val="11"/>
        <color theme="1"/>
        <rFont val="Times New Roman"/>
        <family val="1"/>
      </rPr>
      <t>”</t>
    </r>
    <r>
      <rPr>
        <sz val="11"/>
        <color theme="1"/>
        <rFont val="Times New Roman"/>
        <family val="3"/>
        <charset val="134"/>
      </rPr>
      <t>研究生羽毛球赛第</t>
    </r>
    <r>
      <rPr>
        <sz val="11"/>
        <color theme="1"/>
        <rFont val="Times New Roman"/>
        <family val="1"/>
      </rPr>
      <t>4</t>
    </r>
    <r>
      <rPr>
        <sz val="11"/>
        <color theme="1"/>
        <rFont val="Times New Roman"/>
        <family val="3"/>
        <charset val="134"/>
      </rPr>
      <t>名</t>
    </r>
  </si>
  <si>
    <r>
      <rPr>
        <sz val="11"/>
        <color theme="1"/>
        <rFont val="宋体"/>
        <family val="1"/>
        <charset val="134"/>
      </rPr>
      <t>获奖证书</t>
    </r>
  </si>
  <si>
    <r>
      <rPr>
        <sz val="11"/>
        <color theme="1"/>
        <rFont val="宋体"/>
        <family val="1"/>
        <charset val="134"/>
      </rPr>
      <t>活动照片</t>
    </r>
  </si>
  <si>
    <r>
      <rPr>
        <sz val="11"/>
        <color theme="1"/>
        <rFont val="宋体"/>
        <family val="1"/>
        <charset val="134"/>
      </rPr>
      <t>以理关心公众号推文</t>
    </r>
  </si>
  <si>
    <r>
      <rPr>
        <sz val="11"/>
        <color theme="1"/>
        <rFont val="宋体"/>
        <family val="3"/>
        <charset val="134"/>
      </rPr>
      <t>参与心青年红色宣讲团；申请加分：</t>
    </r>
    <r>
      <rPr>
        <sz val="11"/>
        <color theme="1"/>
        <rFont val="Times New Roman"/>
        <family val="1"/>
      </rPr>
      <t>0.25</t>
    </r>
    <r>
      <rPr>
        <sz val="11"/>
        <color theme="1"/>
        <rFont val="宋体"/>
        <family val="3"/>
        <charset val="134"/>
      </rPr>
      <t>分</t>
    </r>
    <phoneticPr fontId="9" type="noConversion"/>
  </si>
  <si>
    <r>
      <rPr>
        <sz val="11"/>
        <color theme="1"/>
        <rFont val="宋体"/>
        <family val="1"/>
        <charset val="134"/>
      </rPr>
      <t>壹颗红心公众号</t>
    </r>
  </si>
  <si>
    <r>
      <rPr>
        <sz val="11"/>
        <color theme="1"/>
        <rFont val="Times New Roman"/>
        <family val="3"/>
        <charset val="134"/>
      </rPr>
      <t>社会实践先进个人；申请加分：</t>
    </r>
    <r>
      <rPr>
        <sz val="11"/>
        <color theme="1"/>
        <rFont val="Times New Roman"/>
        <family val="1"/>
      </rPr>
      <t>0.25</t>
    </r>
    <r>
      <rPr>
        <sz val="11"/>
        <color theme="1"/>
        <rFont val="Times New Roman"/>
        <family val="3"/>
        <charset val="134"/>
      </rPr>
      <t>分</t>
    </r>
  </si>
  <si>
    <r>
      <rPr>
        <sz val="11"/>
        <color theme="1"/>
        <rFont val="Times New Roman"/>
        <family val="3"/>
        <charset val="134"/>
      </rPr>
      <t>管理心理学研究生支部组织委员；申请加分：</t>
    </r>
    <r>
      <rPr>
        <sz val="11"/>
        <color theme="1"/>
        <rFont val="Times New Roman"/>
        <family val="1"/>
      </rPr>
      <t>3</t>
    </r>
    <r>
      <rPr>
        <sz val="11"/>
        <color theme="1"/>
        <rFont val="Times New Roman"/>
        <family val="3"/>
        <charset val="134"/>
      </rPr>
      <t>分</t>
    </r>
  </si>
  <si>
    <r>
      <rPr>
        <sz val="11"/>
        <color theme="1"/>
        <rFont val="Times New Roman"/>
        <family val="3"/>
        <charset val="134"/>
      </rPr>
      <t>担任工程心理学第二党支部</t>
    </r>
    <r>
      <rPr>
        <sz val="11"/>
        <color theme="1"/>
        <rFont val="Times New Roman"/>
        <family val="1"/>
      </rPr>
      <t xml:space="preserve"> </t>
    </r>
    <r>
      <rPr>
        <sz val="11"/>
        <color theme="1"/>
        <rFont val="Times New Roman"/>
        <family val="3"/>
        <charset val="134"/>
      </rPr>
      <t>组织委员</t>
    </r>
    <r>
      <rPr>
        <sz val="11"/>
        <color theme="1"/>
        <rFont val="Times New Roman"/>
        <family val="1"/>
      </rPr>
      <t xml:space="preserve"> </t>
    </r>
    <r>
      <rPr>
        <sz val="11"/>
        <color theme="1"/>
        <rFont val="Times New Roman"/>
        <family val="3"/>
        <charset val="134"/>
      </rPr>
      <t>纪检委员；申请加分：</t>
    </r>
    <r>
      <rPr>
        <sz val="11"/>
        <color theme="1"/>
        <rFont val="Times New Roman"/>
        <family val="1"/>
      </rPr>
      <t>3</t>
    </r>
    <r>
      <rPr>
        <sz val="11"/>
        <color theme="1"/>
        <rFont val="Times New Roman"/>
        <family val="3"/>
        <charset val="134"/>
      </rPr>
      <t>分</t>
    </r>
  </si>
  <si>
    <r>
      <rPr>
        <sz val="11"/>
        <color theme="1"/>
        <rFont val="Times New Roman"/>
        <family val="3"/>
        <charset val="134"/>
      </rPr>
      <t>校级；秋季运动会；二等奖；第五名；申请加分：</t>
    </r>
    <r>
      <rPr>
        <sz val="11"/>
        <color theme="1"/>
        <rFont val="Times New Roman"/>
        <family val="1"/>
      </rPr>
      <t>2</t>
    </r>
    <r>
      <rPr>
        <sz val="11"/>
        <color theme="1"/>
        <rFont val="Times New Roman"/>
        <family val="3"/>
        <charset val="134"/>
      </rPr>
      <t>分</t>
    </r>
  </si>
  <si>
    <r>
      <rPr>
        <sz val="11"/>
        <color theme="1"/>
        <rFont val="宋体"/>
        <family val="1"/>
        <charset val="134"/>
      </rPr>
      <t>荣誉证书</t>
    </r>
  </si>
  <si>
    <r>
      <rPr>
        <sz val="11"/>
        <color theme="1"/>
        <rFont val="Times New Roman"/>
        <family val="3"/>
        <charset val="134"/>
      </rPr>
      <t>党支书；申请加分：</t>
    </r>
    <r>
      <rPr>
        <sz val="11"/>
        <color theme="1"/>
        <rFont val="Times New Roman"/>
        <family val="1"/>
      </rPr>
      <t>4</t>
    </r>
    <r>
      <rPr>
        <sz val="11"/>
        <color theme="1"/>
        <rFont val="Times New Roman"/>
        <family val="3"/>
        <charset val="134"/>
      </rPr>
      <t>分</t>
    </r>
  </si>
  <si>
    <r>
      <rPr>
        <sz val="11"/>
        <color theme="1"/>
        <rFont val="宋体"/>
        <family val="1"/>
        <charset val="134"/>
      </rPr>
      <t>系网新闻</t>
    </r>
  </si>
  <si>
    <r>
      <rPr>
        <sz val="11"/>
        <color theme="1"/>
        <rFont val="宋体"/>
        <family val="1"/>
        <charset val="134"/>
      </rPr>
      <t>以理关心公众号</t>
    </r>
  </si>
  <si>
    <r>
      <rPr>
        <sz val="11"/>
        <color theme="1"/>
        <rFont val="宋体"/>
        <family val="3"/>
        <charset val="134"/>
      </rPr>
      <t>浙江大学心理帮扶团成员；申请分数：</t>
    </r>
    <r>
      <rPr>
        <sz val="11"/>
        <color theme="1"/>
        <rFont val="Times New Roman"/>
        <family val="1"/>
      </rPr>
      <t>2</t>
    </r>
    <phoneticPr fontId="9" type="noConversion"/>
  </si>
  <si>
    <r>
      <rPr>
        <sz val="11"/>
        <color theme="1"/>
        <rFont val="宋体"/>
        <family val="1"/>
        <charset val="134"/>
      </rPr>
      <t>帮扶团活动截图</t>
    </r>
  </si>
  <si>
    <r>
      <rPr>
        <sz val="11"/>
        <color theme="1"/>
        <rFont val="宋体"/>
        <family val="1"/>
        <charset val="134"/>
      </rPr>
      <t>比赛材料</t>
    </r>
  </si>
  <si>
    <r>
      <rPr>
        <sz val="11"/>
        <color theme="1"/>
        <rFont val="宋体"/>
        <family val="1"/>
        <charset val="134"/>
      </rPr>
      <t>志愿者群聊截图</t>
    </r>
  </si>
  <si>
    <r>
      <rPr>
        <sz val="11"/>
        <color theme="1"/>
        <rFont val="Times New Roman"/>
        <family val="3"/>
        <charset val="134"/>
      </rPr>
      <t>参与系刊编撰志愿者；申请加分：</t>
    </r>
    <r>
      <rPr>
        <sz val="11"/>
        <color theme="1"/>
        <rFont val="Times New Roman"/>
        <family val="1"/>
      </rPr>
      <t>0.25</t>
    </r>
    <r>
      <rPr>
        <sz val="11"/>
        <color theme="1"/>
        <rFont val="Times New Roman"/>
        <family val="3"/>
        <charset val="134"/>
      </rPr>
      <t>分</t>
    </r>
  </si>
  <si>
    <r>
      <rPr>
        <sz val="11"/>
        <color theme="1"/>
        <rFont val="Times New Roman"/>
        <family val="3"/>
        <charset val="134"/>
      </rPr>
      <t>求是学院兼职辅导员</t>
    </r>
    <r>
      <rPr>
        <sz val="11"/>
        <color theme="1"/>
        <rFont val="Times New Roman"/>
        <family val="1"/>
      </rPr>
      <t>;</t>
    </r>
    <r>
      <rPr>
        <sz val="11"/>
        <color theme="1"/>
        <rFont val="Times New Roman"/>
        <family val="3"/>
        <charset val="134"/>
      </rPr>
      <t>申请加分：</t>
    </r>
    <r>
      <rPr>
        <sz val="11"/>
        <color theme="1"/>
        <rFont val="Times New Roman"/>
        <family val="1"/>
      </rPr>
      <t>4</t>
    </r>
    <r>
      <rPr>
        <sz val="11"/>
        <color theme="1"/>
        <rFont val="Times New Roman"/>
        <family val="3"/>
        <charset val="134"/>
      </rPr>
      <t>分</t>
    </r>
  </si>
  <si>
    <r>
      <rPr>
        <sz val="11"/>
        <color theme="1"/>
        <rFont val="宋体"/>
        <family val="1"/>
        <charset val="134"/>
      </rPr>
      <t>系团委证明</t>
    </r>
    <phoneticPr fontId="9" type="noConversion"/>
  </si>
  <si>
    <r>
      <rPr>
        <sz val="10.5"/>
        <color theme="1"/>
        <rFont val="宋体"/>
        <family val="3"/>
        <charset val="134"/>
      </rPr>
      <t>浙江大学学生节新年狂欢夜演出指导（校级新晚，《浙大新时空》、《祖国颂》）；申请加分：</t>
    </r>
    <r>
      <rPr>
        <sz val="10.5"/>
        <color theme="1"/>
        <rFont val="Times New Roman"/>
        <family val="1"/>
      </rPr>
      <t>2×0.5=1</t>
    </r>
    <r>
      <rPr>
        <sz val="10.5"/>
        <color theme="1"/>
        <rFont val="宋体"/>
        <family val="3"/>
        <charset val="134"/>
      </rPr>
      <t>分</t>
    </r>
    <phoneticPr fontId="9" type="noConversion"/>
  </si>
  <si>
    <r>
      <rPr>
        <sz val="10.5"/>
        <color theme="1"/>
        <rFont val="宋体"/>
        <family val="3"/>
        <charset val="134"/>
      </rPr>
      <t>高分子科学与工程学系系新年晚会、电气工程学院新年晚会、工程师学院新年晚会、机械工程学院新年晚会、材料科学与工程学院纪念建党一百周年暨两优一先表彰大会、工程师学院毕业晚会礼仪；申请加分：（院级，</t>
    </r>
    <r>
      <rPr>
        <sz val="10.5"/>
        <color theme="1"/>
        <rFont val="Times New Roman"/>
        <family val="1"/>
      </rPr>
      <t>6</t>
    </r>
    <r>
      <rPr>
        <sz val="10.5"/>
        <color theme="1"/>
        <rFont val="宋体"/>
        <family val="3"/>
        <charset val="134"/>
      </rPr>
      <t>次），</t>
    </r>
    <r>
      <rPr>
        <sz val="10.5"/>
        <color theme="1"/>
        <rFont val="Times New Roman"/>
        <family val="1"/>
      </rPr>
      <t>6×0.5=3</t>
    </r>
    <r>
      <rPr>
        <sz val="10.5"/>
        <color theme="1"/>
        <rFont val="宋体"/>
        <family val="3"/>
        <charset val="134"/>
      </rPr>
      <t>分</t>
    </r>
    <phoneticPr fontId="9" type="noConversion"/>
  </si>
  <si>
    <r>
      <rPr>
        <sz val="11"/>
        <color theme="1"/>
        <rFont val="宋体"/>
        <family val="1"/>
        <charset val="134"/>
      </rPr>
      <t>参与心理系短视频大赛</t>
    </r>
    <r>
      <rPr>
        <sz val="11"/>
        <color theme="1"/>
        <rFont val="宋体"/>
        <family val="3"/>
        <charset val="134"/>
      </rPr>
      <t>；申请加分：</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</si>
  <si>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浙江大学</t>
    </r>
    <r>
      <rPr>
        <sz val="11"/>
        <color theme="1"/>
        <rFont val="宋体"/>
        <family val="1"/>
        <charset val="134"/>
      </rPr>
      <t>“</t>
    </r>
    <r>
      <rPr>
        <sz val="11"/>
        <color theme="1"/>
        <rFont val="宋体"/>
        <family val="3"/>
        <charset val="134"/>
      </rPr>
      <t>心世界</t>
    </r>
    <r>
      <rPr>
        <sz val="11"/>
        <color theme="1"/>
        <rFont val="宋体"/>
        <family val="1"/>
        <charset val="134"/>
      </rPr>
      <t>”</t>
    </r>
    <r>
      <rPr>
        <sz val="11"/>
        <color theme="1"/>
        <rFont val="宋体"/>
        <family val="3"/>
        <charset val="134"/>
      </rPr>
      <t>互联网创新设计大赛；申请加分：</t>
    </r>
    <r>
      <rPr>
        <sz val="11"/>
        <color theme="1"/>
        <rFont val="Times New Roman"/>
        <family val="1"/>
      </rPr>
      <t>0.25</t>
    </r>
    <r>
      <rPr>
        <sz val="11"/>
        <color theme="1"/>
        <rFont val="宋体"/>
        <family val="3"/>
        <charset val="134"/>
      </rPr>
      <t>分</t>
    </r>
    <phoneticPr fontId="9" type="noConversion"/>
  </si>
  <si>
    <r>
      <rPr>
        <sz val="11"/>
        <color theme="1"/>
        <rFont val="宋体"/>
        <family val="3"/>
        <charset val="134"/>
      </rPr>
      <t>心理科普训练营（作品入选）；申请加分：</t>
    </r>
    <r>
      <rPr>
        <sz val="11"/>
        <color theme="1"/>
        <rFont val="Times New Roman"/>
        <family val="1"/>
      </rPr>
      <t>0.25</t>
    </r>
    <r>
      <rPr>
        <sz val="11"/>
        <color theme="1"/>
        <rFont val="宋体"/>
        <family val="3"/>
        <charset val="134"/>
      </rPr>
      <t>分</t>
    </r>
    <phoneticPr fontId="9" type="noConversion"/>
  </si>
  <si>
    <r>
      <rPr>
        <sz val="11"/>
        <rFont val="宋体"/>
        <family val="3"/>
        <charset val="134"/>
      </rPr>
      <t>非认定活动</t>
    </r>
    <phoneticPr fontId="9" type="noConversion"/>
  </si>
  <si>
    <r>
      <rPr>
        <sz val="11"/>
        <rFont val="宋体"/>
        <family val="1"/>
        <charset val="134"/>
      </rPr>
      <t>团体赛二等奖</t>
    </r>
  </si>
  <si>
    <r>
      <rPr>
        <sz val="11"/>
        <rFont val="宋体"/>
        <family val="1"/>
        <charset val="134"/>
      </rPr>
      <t>社会工作类计最高分</t>
    </r>
  </si>
  <si>
    <r>
      <rPr>
        <sz val="11"/>
        <color theme="1"/>
        <rFont val="宋体"/>
        <family val="3"/>
        <charset val="134"/>
      </rPr>
      <t>社会工作</t>
    </r>
  </si>
  <si>
    <r>
      <rPr>
        <sz val="11"/>
        <color theme="1"/>
        <rFont val="宋体"/>
        <family val="3"/>
        <charset val="134"/>
      </rPr>
      <t>系团委证明</t>
    </r>
  </si>
  <si>
    <r>
      <rPr>
        <sz val="11"/>
        <color theme="1"/>
        <rFont val="宋体"/>
        <family val="3"/>
        <charset val="134"/>
      </rPr>
      <t>其他</t>
    </r>
  </si>
  <si>
    <r>
      <rPr>
        <sz val="11"/>
        <color theme="1"/>
        <rFont val="宋体"/>
        <family val="3"/>
        <charset val="134"/>
      </rPr>
      <t>任职证明</t>
    </r>
  </si>
  <si>
    <r>
      <rPr>
        <sz val="11"/>
        <rFont val="宋体"/>
        <family val="3"/>
        <charset val="134"/>
      </rPr>
      <t>本职工作不加分</t>
    </r>
  </si>
  <si>
    <r>
      <rPr>
        <sz val="11"/>
        <color theme="1"/>
        <rFont val="宋体"/>
        <family val="3"/>
        <charset val="134"/>
      </rPr>
      <t>活动照片</t>
    </r>
  </si>
  <si>
    <r>
      <rPr>
        <sz val="11"/>
        <color theme="1"/>
        <rFont val="宋体"/>
        <family val="3"/>
        <charset val="134"/>
      </rPr>
      <t>非认定活动</t>
    </r>
    <phoneticPr fontId="9" type="noConversion"/>
  </si>
  <si>
    <t>参与学校“以青年之名，话百年峥嵘”活动</t>
    <phoneticPr fontId="9" type="noConversion"/>
  </si>
  <si>
    <t>浙江大学“心世界”互联网创新设计大赛</t>
    <phoneticPr fontId="9" type="noConversion"/>
  </si>
  <si>
    <r>
      <t>“</t>
    </r>
    <r>
      <rPr>
        <sz val="10.5"/>
        <color theme="1"/>
        <rFont val="宋体"/>
        <family val="3"/>
        <charset val="134"/>
      </rPr>
      <t>心知行计划</t>
    </r>
    <r>
      <rPr>
        <sz val="10.5"/>
        <color theme="1"/>
        <rFont val="宋体"/>
        <family val="1"/>
        <charset val="134"/>
      </rPr>
      <t>”</t>
    </r>
    <r>
      <rPr>
        <sz val="10.5"/>
        <color theme="1"/>
        <rFont val="宋体"/>
        <family val="3"/>
        <charset val="134"/>
      </rPr>
      <t>基层实践；申请加分：</t>
    </r>
    <r>
      <rPr>
        <sz val="10.5"/>
        <color theme="1"/>
        <rFont val="Times New Roman"/>
        <family val="1"/>
      </rPr>
      <t>0.25</t>
    </r>
    <r>
      <rPr>
        <sz val="10.5"/>
        <color theme="1"/>
        <rFont val="宋体"/>
        <family val="3"/>
        <charset val="134"/>
      </rPr>
      <t>分</t>
    </r>
    <phoneticPr fontId="9" type="noConversion"/>
  </si>
  <si>
    <r>
      <rPr>
        <sz val="10.5"/>
        <color theme="1"/>
        <rFont val="宋体"/>
        <family val="3"/>
        <charset val="134"/>
      </rPr>
      <t>组织心理系研博会代表大会；申请加分：</t>
    </r>
    <r>
      <rPr>
        <sz val="10.5"/>
        <color theme="1"/>
        <rFont val="Times New Roman"/>
        <family val="1"/>
      </rPr>
      <t>0.5</t>
    </r>
    <r>
      <rPr>
        <sz val="10.5"/>
        <color theme="1"/>
        <rFont val="宋体"/>
        <family val="3"/>
        <charset val="134"/>
      </rPr>
      <t>分</t>
    </r>
    <phoneticPr fontId="9" type="noConversion"/>
  </si>
  <si>
    <t>映射3</t>
  </si>
  <si>
    <r>
      <rPr>
        <sz val="11"/>
        <color theme="1"/>
        <rFont val="宋体"/>
        <family val="3"/>
        <charset val="134"/>
      </rPr>
      <t>《社会心理学》教材著作；</t>
    </r>
    <r>
      <rPr>
        <sz val="11"/>
        <color theme="1"/>
        <rFont val="Times New Roman"/>
        <family val="1"/>
      </rPr>
      <t>5.3</t>
    </r>
    <r>
      <rPr>
        <sz val="11"/>
        <color theme="1"/>
        <rFont val="宋体"/>
        <family val="3"/>
        <charset val="134"/>
      </rPr>
      <t>万字；</t>
    </r>
    <r>
      <rPr>
        <sz val="11"/>
        <color theme="1"/>
        <rFont val="Times New Roman"/>
        <family val="1"/>
      </rPr>
      <t>8+5.3</t>
    </r>
    <phoneticPr fontId="9" type="noConversion"/>
  </si>
  <si>
    <r>
      <rPr>
        <sz val="11"/>
        <color theme="1"/>
        <rFont val="宋体"/>
        <family val="3"/>
        <charset val="134"/>
      </rPr>
      <t>突发公共卫生事件的心理健康教育；个人</t>
    </r>
    <r>
      <rPr>
        <sz val="11"/>
        <color theme="1"/>
        <rFont val="Times New Roman"/>
        <family val="1"/>
      </rPr>
      <t>1.3</t>
    </r>
    <r>
      <rPr>
        <sz val="11"/>
        <color theme="1"/>
        <rFont val="宋体"/>
        <family val="3"/>
        <charset val="134"/>
      </rPr>
      <t>万字；申请加分：</t>
    </r>
    <r>
      <rPr>
        <sz val="11"/>
        <color theme="1"/>
        <rFont val="Times New Roman"/>
        <family val="1"/>
      </rPr>
      <t>9.3</t>
    </r>
    <r>
      <rPr>
        <sz val="11"/>
        <color theme="1"/>
        <rFont val="宋体"/>
        <family val="3"/>
        <charset val="134"/>
      </rPr>
      <t>分</t>
    </r>
    <phoneticPr fontId="9" type="noConversion"/>
  </si>
  <si>
    <r>
      <rPr>
        <sz val="11"/>
        <color theme="1"/>
        <rFont val="宋体"/>
        <family val="3"/>
        <charset val="134"/>
      </rPr>
      <t>《社会心理学》教材著作，</t>
    </r>
    <r>
      <rPr>
        <sz val="11"/>
        <color theme="1"/>
        <rFont val="Times New Roman"/>
        <family val="1"/>
      </rPr>
      <t>4.6</t>
    </r>
    <r>
      <rPr>
        <sz val="11"/>
        <color theme="1"/>
        <rFont val="宋体"/>
        <family val="3"/>
        <charset val="134"/>
      </rPr>
      <t>万字；第二作者，（第一作者为导师吴明证）；申请加分：12.6</t>
    </r>
    <phoneticPr fontId="9" type="noConversion"/>
  </si>
  <si>
    <r>
      <t>the Psychonomic Society’s 61st Annual Meeting, poster presentation</t>
    </r>
    <r>
      <rPr>
        <sz val="11"/>
        <color rgb="FF222222"/>
        <rFont val="宋体"/>
        <family val="1"/>
        <charset val="134"/>
      </rPr>
      <t>；申请加分：</t>
    </r>
    <r>
      <rPr>
        <sz val="11"/>
        <color rgb="FF222222"/>
        <rFont val="Times New Roman"/>
        <family val="1"/>
      </rPr>
      <t>5</t>
    </r>
    <r>
      <rPr>
        <sz val="11"/>
        <color rgb="FF222222"/>
        <rFont val="宋体"/>
        <family val="3"/>
        <charset val="134"/>
      </rPr>
      <t>分</t>
    </r>
    <phoneticPr fontId="9" type="noConversion"/>
  </si>
  <si>
    <r>
      <t>2021 Vision Sciences Society Annual Meeting, talk presentation</t>
    </r>
    <r>
      <rPr>
        <sz val="11"/>
        <color rgb="FF000000"/>
        <rFont val="宋体"/>
        <family val="1"/>
        <charset val="134"/>
      </rPr>
      <t>；申请加分：</t>
    </r>
    <r>
      <rPr>
        <sz val="11"/>
        <color rgb="FF000000"/>
        <rFont val="Times New Roman"/>
        <family val="1"/>
      </rPr>
      <t>5</t>
    </r>
    <r>
      <rPr>
        <sz val="11"/>
        <color rgb="FF000000"/>
        <rFont val="宋体"/>
        <family val="3"/>
        <charset val="134"/>
      </rPr>
      <t>分</t>
    </r>
    <phoneticPr fontId="9" type="noConversion"/>
  </si>
  <si>
    <r>
      <t>Visual Working Memory Impairs Visual Detection: A Function of Working Memory Load or Sensory Load?</t>
    </r>
    <r>
      <rPr>
        <sz val="11"/>
        <color theme="1"/>
        <rFont val="宋体"/>
        <family val="3"/>
        <charset val="134"/>
      </rPr>
      <t>；一作；</t>
    </r>
    <r>
      <rPr>
        <sz val="11"/>
        <color theme="1"/>
        <rFont val="Times New Roman"/>
        <family val="1"/>
      </rPr>
      <t>Journal of Experimental Psychology: Human Perception and Performance</t>
    </r>
    <r>
      <rPr>
        <sz val="11"/>
        <color theme="1"/>
        <rFont val="宋体"/>
        <family val="3"/>
        <charset val="134"/>
      </rPr>
      <t>；</t>
    </r>
    <r>
      <rPr>
        <sz val="11"/>
        <color theme="1"/>
        <rFont val="Times New Roman"/>
        <family val="1"/>
      </rPr>
      <t>SSCI Q2</t>
    </r>
    <r>
      <rPr>
        <sz val="11"/>
        <color theme="1"/>
        <rFont val="宋体"/>
        <family val="3"/>
        <charset val="134"/>
      </rPr>
      <t>；申请加分：</t>
    </r>
    <r>
      <rPr>
        <sz val="11"/>
        <color theme="1"/>
        <rFont val="Times New Roman"/>
        <family val="1"/>
      </rPr>
      <t>60</t>
    </r>
    <phoneticPr fontId="9" type="noConversion"/>
  </si>
  <si>
    <r>
      <rPr>
        <sz val="11"/>
        <color theme="1"/>
        <rFont val="宋体"/>
        <family val="3"/>
        <charset val="134"/>
      </rPr>
      <t>成绩</t>
    </r>
    <r>
      <rPr>
        <sz val="11"/>
        <color theme="1"/>
        <rFont val="Times New Roman"/>
        <family val="1"/>
      </rPr>
      <t>2=</t>
    </r>
    <r>
      <rPr>
        <sz val="11"/>
        <color theme="1"/>
        <rFont val="宋体"/>
        <family val="3"/>
        <charset val="134"/>
      </rPr>
      <t>科研成果</t>
    </r>
    <r>
      <rPr>
        <sz val="11"/>
        <color theme="1"/>
        <rFont val="Times New Roman"/>
        <family val="1"/>
      </rPr>
      <t>*0.5+</t>
    </r>
    <r>
      <rPr>
        <sz val="11"/>
        <color theme="1"/>
        <rFont val="宋体"/>
        <family val="1"/>
        <charset val="134"/>
      </rPr>
      <t>学习成绩</t>
    </r>
    <r>
      <rPr>
        <sz val="11"/>
        <color theme="1"/>
        <rFont val="Times New Roman"/>
        <family val="1"/>
      </rPr>
      <t>*0.3+</t>
    </r>
    <r>
      <rPr>
        <sz val="11"/>
        <color theme="1"/>
        <rFont val="宋体"/>
        <family val="3"/>
        <charset val="134"/>
      </rPr>
      <t>素质拓展</t>
    </r>
    <r>
      <rPr>
        <sz val="11"/>
        <color theme="1"/>
        <rFont val="Times New Roman"/>
        <family val="1"/>
      </rPr>
      <t>*0.2</t>
    </r>
    <phoneticPr fontId="9" type="noConversion"/>
  </si>
  <si>
    <r>
      <rPr>
        <sz val="11"/>
        <color theme="1"/>
        <rFont val="宋体"/>
        <family val="3"/>
        <charset val="134"/>
      </rPr>
      <t>成绩</t>
    </r>
    <r>
      <rPr>
        <sz val="11"/>
        <color theme="1"/>
        <rFont val="Times New Roman"/>
        <family val="1"/>
      </rPr>
      <t>1=</t>
    </r>
    <r>
      <rPr>
        <sz val="11"/>
        <color theme="1"/>
        <rFont val="宋体"/>
        <family val="3"/>
        <charset val="134"/>
      </rPr>
      <t>科研成果</t>
    </r>
    <r>
      <rPr>
        <sz val="11"/>
        <color theme="1"/>
        <rFont val="Times New Roman"/>
        <family val="3"/>
        <charset val="134"/>
      </rPr>
      <t>*0.7+</t>
    </r>
    <r>
      <rPr>
        <sz val="11"/>
        <color theme="1"/>
        <rFont val="宋体"/>
        <family val="3"/>
        <charset val="134"/>
      </rPr>
      <t>学习成绩</t>
    </r>
    <r>
      <rPr>
        <sz val="11"/>
        <color theme="1"/>
        <rFont val="Times New Roman"/>
        <family val="3"/>
        <charset val="134"/>
      </rPr>
      <t>*0.3</t>
    </r>
    <phoneticPr fontId="9" type="noConversion"/>
  </si>
  <si>
    <r>
      <t>Network analysis of comorbid posttraumatic stress disorder and depression in adolescents across COVID-19 epidemic and Typhoon Lekima</t>
    </r>
    <r>
      <rPr>
        <sz val="11"/>
        <color theme="1"/>
        <rFont val="宋体"/>
        <family val="3"/>
        <charset val="134"/>
      </rPr>
      <t>；第一作者；</t>
    </r>
    <r>
      <rPr>
        <sz val="11"/>
        <color theme="1"/>
        <rFont val="Times New Roman"/>
        <family val="1"/>
      </rPr>
      <t>Journal of Affective Disorders</t>
    </r>
    <r>
      <rPr>
        <sz val="11"/>
        <color theme="1"/>
        <rFont val="宋体"/>
        <family val="3"/>
        <charset val="134"/>
      </rPr>
      <t>；</t>
    </r>
    <r>
      <rPr>
        <sz val="11"/>
        <color theme="1"/>
        <rFont val="Times New Roman"/>
        <family val="1"/>
      </rPr>
      <t>SSCI Q1</t>
    </r>
    <r>
      <rPr>
        <sz val="11"/>
        <color theme="1"/>
        <rFont val="宋体"/>
        <family val="3"/>
        <charset val="134"/>
      </rPr>
      <t>；申请分数：</t>
    </r>
    <r>
      <rPr>
        <sz val="11"/>
        <color theme="1"/>
        <rFont val="Times New Roman"/>
        <family val="1"/>
      </rPr>
      <t>80</t>
    </r>
    <phoneticPr fontId="9" type="noConversion"/>
  </si>
  <si>
    <r>
      <rPr>
        <sz val="11"/>
        <color theme="1"/>
        <rFont val="宋体"/>
        <family val="3"/>
        <charset val="134"/>
      </rPr>
      <t>双脑论坛志愿者；申请加分：</t>
    </r>
    <r>
      <rPr>
        <sz val="11"/>
        <color theme="1"/>
        <rFont val="Times New Roman"/>
        <family val="1"/>
      </rPr>
      <t>0.25</t>
    </r>
    <r>
      <rPr>
        <sz val="11"/>
        <color theme="1"/>
        <rFont val="宋体"/>
        <family val="3"/>
        <charset val="134"/>
      </rPr>
      <t>分</t>
    </r>
    <phoneticPr fontId="9" type="noConversion"/>
  </si>
  <si>
    <t>心理系认定加分活动：心理短视频大赛、心理科普训练营（作品入选）、系庆志愿者、双脑论坛志愿者、合唱比赛</t>
    <phoneticPr fontId="9" type="noConversion"/>
  </si>
  <si>
    <t>志愿者名单截图</t>
    <phoneticPr fontId="9" type="noConversion"/>
  </si>
  <si>
    <t>3）课程成绩以五级制评定的，根据学校文件规定，按以下标准换算：优-90，良-80，中-70，及格-60.通过和免修按75分计算。</t>
    <phoneticPr fontId="9" type="noConversion"/>
  </si>
  <si>
    <t>课程名称</t>
  </si>
  <si>
    <t>学分</t>
  </si>
  <si>
    <t>成绩</t>
  </si>
  <si>
    <t>学分*成绩*1</t>
  </si>
  <si>
    <t>非学位课</t>
  </si>
  <si>
    <t>学分*成绩*0.8</t>
  </si>
  <si>
    <t>人事测评与人力资源开发</t>
  </si>
  <si>
    <t>专业学位课</t>
  </si>
  <si>
    <t>高级心理咨询</t>
  </si>
  <si>
    <t>专业选修课</t>
  </si>
  <si>
    <t>社会认知心理学</t>
  </si>
  <si>
    <t>基于虚拟现实技术的心理学研究方法</t>
  </si>
  <si>
    <t>教育心理学研究</t>
  </si>
  <si>
    <t>发展心理学专题</t>
  </si>
  <si>
    <t>研究生英语基础技能</t>
  </si>
  <si>
    <t>公共学位课</t>
  </si>
  <si>
    <t>全球化知识产权保护，博弈和管理</t>
  </si>
  <si>
    <t>公共素质课</t>
  </si>
  <si>
    <t>研究生英语能力提升</t>
  </si>
  <si>
    <t>高级心理统计</t>
  </si>
  <si>
    <t>自然辩证法概论</t>
  </si>
  <si>
    <t>高级心理学</t>
  </si>
  <si>
    <t>中国特色社会主义理论与实践研究</t>
  </si>
  <si>
    <t>研究生论文写作指导</t>
  </si>
  <si>
    <t>贝叶斯数据分析入门</t>
  </si>
  <si>
    <t>数学心理学</t>
  </si>
  <si>
    <t>经济心理学</t>
  </si>
  <si>
    <t>人生美学专题研究</t>
  </si>
  <si>
    <t>现代心理学进展</t>
  </si>
  <si>
    <t>社会心理学理论与方法</t>
  </si>
  <si>
    <t>磁共振数据分析</t>
  </si>
  <si>
    <t>运动素质课</t>
  </si>
  <si>
    <t>高级认知工效学</t>
  </si>
  <si>
    <t>公共经济学专题</t>
  </si>
  <si>
    <t>视觉注意研究进展</t>
  </si>
  <si>
    <t>格式塔治疗：理论与实践</t>
  </si>
  <si>
    <t>高级认知心理学</t>
  </si>
  <si>
    <t>视觉认知基础及研究进展</t>
  </si>
  <si>
    <t>发展心理学研究</t>
  </si>
  <si>
    <t>高级心理咨询实践</t>
  </si>
  <si>
    <t>认知神经科学</t>
  </si>
  <si>
    <t>高级工程心理学</t>
  </si>
  <si>
    <t>逻辑与交际</t>
  </si>
  <si>
    <t>广告与营销</t>
  </si>
  <si>
    <t>不通过</t>
  </si>
  <si>
    <t>心理学专业外语</t>
  </si>
  <si>
    <t>跨专业课</t>
  </si>
  <si>
    <t>民族传统体育Ⅰ</t>
  </si>
  <si>
    <t>佛教文化专题</t>
  </si>
  <si>
    <t>世界经典剧作赏析</t>
  </si>
  <si>
    <t>韩国概况</t>
  </si>
  <si>
    <t>体育、营养和健康</t>
  </si>
  <si>
    <t>西班牙语言文化和思维</t>
  </si>
  <si>
    <t>高级心理测量</t>
  </si>
  <si>
    <t>浙江大学UPP课程</t>
  </si>
  <si>
    <t>博弈论专题</t>
  </si>
  <si>
    <t>应用心理学专题</t>
  </si>
  <si>
    <t>高级心理统计学</t>
  </si>
  <si>
    <t>高级心理学研究方法</t>
  </si>
  <si>
    <t>社会心理学专题</t>
  </si>
  <si>
    <t>法制现代化与法律文化专题</t>
  </si>
  <si>
    <t>道教文化专题</t>
  </si>
  <si>
    <t>实用信息检索</t>
  </si>
  <si>
    <t>技术创新管理</t>
  </si>
  <si>
    <t>乒乓球</t>
  </si>
  <si>
    <t>西方音乐艺术</t>
  </si>
  <si>
    <t>论文被第二十三届全国心理学学术会议录用为报告；申请分数：2分</t>
  </si>
  <si>
    <t>发表著作《突发公共卫生事件的心理健康教育》，个人贡献内容字数20518字</t>
  </si>
  <si>
    <t>Network analysis of PTSD in college students across different areas after the COVID-19 epidemic；第一作者；EUROPEAN JOURNAL OF PSYCHOTRAUMATOLOGY；SSCI Q2；申请加分：60</t>
  </si>
  <si>
    <r>
      <rPr>
        <sz val="10.5"/>
        <rFont val="宋体"/>
        <family val="3"/>
        <charset val="134"/>
      </rPr>
      <t>国际心理学专业会议摘要</t>
    </r>
    <r>
      <rPr>
        <sz val="10.5"/>
        <rFont val="Times New Roman"/>
        <family val="1"/>
      </rPr>
      <t xml:space="preserve"> </t>
    </r>
    <r>
      <rPr>
        <sz val="10.5"/>
        <rFont val="宋体"/>
        <family val="3"/>
        <charset val="134"/>
      </rPr>
      <t>申请加分：</t>
    </r>
    <r>
      <rPr>
        <sz val="10.5"/>
        <rFont val="Times New Roman"/>
        <family val="1"/>
      </rPr>
      <t>5</t>
    </r>
    <phoneticPr fontId="9" type="noConversion"/>
  </si>
  <si>
    <t>国内专业会议摘要</t>
  </si>
  <si>
    <t>获奖证书</t>
  </si>
  <si>
    <t>参与《社会心理学教材》编写共计5万字</t>
  </si>
  <si>
    <r>
      <rPr>
        <sz val="11"/>
        <color theme="1"/>
        <rFont val="宋体"/>
        <family val="3"/>
        <charset val="134"/>
      </rPr>
      <t>智能机器的道德决策灵活性；</t>
    </r>
    <r>
      <rPr>
        <sz val="11"/>
        <color theme="1"/>
        <rFont val="Times New Roman"/>
        <family val="1"/>
      </rPr>
      <t>2020</t>
    </r>
    <r>
      <rPr>
        <sz val="11"/>
        <color theme="1"/>
        <rFont val="宋体"/>
        <family val="3"/>
        <charset val="134"/>
      </rPr>
      <t>年全国社会心理学学术年会；国内会议摘要；申请分数：</t>
    </r>
    <r>
      <rPr>
        <sz val="11"/>
        <color theme="1"/>
        <rFont val="Times New Roman"/>
        <family val="1"/>
      </rPr>
      <t>2</t>
    </r>
    <r>
      <rPr>
        <sz val="11"/>
        <color theme="1"/>
        <rFont val="宋体"/>
        <family val="3"/>
        <charset val="134"/>
      </rPr>
      <t>分</t>
    </r>
    <phoneticPr fontId="9" type="noConversion"/>
  </si>
  <si>
    <t>参会证明+会议录用通知</t>
    <phoneticPr fontId="9" type="noConversion"/>
  </si>
  <si>
    <r>
      <rPr>
        <sz val="11"/>
        <color theme="1"/>
        <rFont val="宋体"/>
        <family val="3"/>
        <charset val="134"/>
      </rPr>
      <t>智能机器的道德决策研究综述；</t>
    </r>
    <r>
      <rPr>
        <sz val="11"/>
        <color theme="1"/>
        <rFont val="Times New Roman"/>
        <family val="1"/>
      </rPr>
      <t>2020</t>
    </r>
    <r>
      <rPr>
        <sz val="11"/>
        <color theme="1"/>
        <rFont val="宋体"/>
        <family val="3"/>
        <charset val="134"/>
      </rPr>
      <t>年全国社会心理学学术年会；申请分数：</t>
    </r>
    <r>
      <rPr>
        <sz val="11"/>
        <color theme="1"/>
        <rFont val="Times New Roman"/>
        <family val="1"/>
      </rPr>
      <t>2</t>
    </r>
    <r>
      <rPr>
        <sz val="11"/>
        <color theme="1"/>
        <rFont val="宋体"/>
        <family val="3"/>
        <charset val="134"/>
      </rPr>
      <t>分</t>
    </r>
    <phoneticPr fontId="9" type="noConversion"/>
  </si>
  <si>
    <r>
      <rPr>
        <sz val="11"/>
        <color theme="1"/>
        <rFont val="宋体"/>
        <family val="3"/>
        <charset val="134"/>
      </rPr>
      <t>人们对智能机器的道德决策取向期望研究；</t>
    </r>
    <r>
      <rPr>
        <sz val="11"/>
        <color theme="1"/>
        <rFont val="Times New Roman"/>
        <family val="1"/>
      </rPr>
      <t>2020</t>
    </r>
    <r>
      <rPr>
        <sz val="11"/>
        <color theme="1"/>
        <rFont val="宋体"/>
        <family val="3"/>
        <charset val="134"/>
      </rPr>
      <t>年全国社会心理学学术年会；国内会议摘要；申请分数：</t>
    </r>
    <r>
      <rPr>
        <sz val="11"/>
        <color theme="1"/>
        <rFont val="Times New Roman"/>
        <family val="1"/>
      </rPr>
      <t>2</t>
    </r>
    <r>
      <rPr>
        <sz val="11"/>
        <color theme="1"/>
        <rFont val="宋体"/>
        <family val="3"/>
        <charset val="134"/>
      </rPr>
      <t>分</t>
    </r>
    <phoneticPr fontId="9" type="noConversion"/>
  </si>
  <si>
    <t>中国心理学会社会心理学专业委员会2020年学术年会论文摘要：2</t>
  </si>
  <si>
    <t>三作且导师非一作</t>
    <phoneticPr fontId="9" type="noConversion"/>
  </si>
  <si>
    <t>管理心理学研究生党支部 党支书；申请加分： 4分</t>
  </si>
  <si>
    <t>心理系帮扶团（学生团队） 工作人员；申请加分： 2分</t>
  </si>
  <si>
    <t>社会工作类分数不累加，计最高分</t>
  </si>
  <si>
    <t>担任工二支部宣传委员；申请加分：3分</t>
  </si>
  <si>
    <t>系庆志愿者；申请加分：0.25分</t>
  </si>
  <si>
    <t>志愿者群聊截图</t>
  </si>
  <si>
    <t>心理系党史竞赛三等奖；申请加分：0.25分</t>
  </si>
  <si>
    <t>非认定活动</t>
  </si>
  <si>
    <t>校级学生组织：任浙江大学研究生会宣传与新媒体中心干事1.5年；申请分数：3分</t>
  </si>
  <si>
    <t>任职证明</t>
  </si>
  <si>
    <t>校级学生组织：浙江大学研究生艺术团声乐分团成员；申请分数：2分</t>
  </si>
  <si>
    <t>校级学生组织：浙江大学研究生艺术团主持礼仪分团成员；申请分数：2分</t>
  </si>
  <si>
    <t>校级学生组织：浙江大学文琴艺术团合唱团成员；申请分数：2分</t>
  </si>
  <si>
    <t>浙江大学研究生会“研会之星”</t>
  </si>
  <si>
    <t>心理系党史知识竞赛一等奖</t>
  </si>
  <si>
    <t>浙江大学优秀共青团员</t>
  </si>
  <si>
    <t>浙江大学“黄土地计划”赴新疆阿拉尔暑期社会实践</t>
  </si>
  <si>
    <t>实习实践证明</t>
  </si>
  <si>
    <t>系庆志愿者</t>
  </si>
  <si>
    <t>工作照片</t>
  </si>
  <si>
    <t>心理系合唱比赛</t>
  </si>
  <si>
    <t>现场照片</t>
  </si>
  <si>
    <t>心理科普训练营（作品入选）</t>
    <phoneticPr fontId="9" type="noConversion"/>
  </si>
  <si>
    <t>公众号推文</t>
  </si>
  <si>
    <t>浙江省青少年庆祝建党100周年主题团日活动演出</t>
  </si>
  <si>
    <t>心理系新年晚会主持人</t>
  </si>
  <si>
    <t>心理系始业教育与党建相关工作</t>
  </si>
  <si>
    <t>系网新闻</t>
  </si>
  <si>
    <t>发展与教育心理学研究生党支部组织委员兼纪检委员；申请加分：3分</t>
  </si>
  <si>
    <t>浙江大学“心世界”互联网创新设计大赛；申请加分：0.25分</t>
  </si>
  <si>
    <t>参与心理系联合杭二中开设的“向阳而生”系列选修课程；申请加分：0.25分</t>
  </si>
  <si>
    <t>以理观心公众号文章</t>
  </si>
  <si>
    <t>参加研究生心理健康活动讲座；申请加分：0.25分</t>
  </si>
  <si>
    <t>参加心理系短视频大赛活动点评；申请加分：0.25分</t>
  </si>
  <si>
    <t>参加心理系辅导员述职；申请加分：0.25分</t>
  </si>
  <si>
    <t>系研博会学生团队；申请加分：2分</t>
  </si>
  <si>
    <t>团线团支书；申请加分：2分</t>
  </si>
  <si>
    <t>参与心理系短视频大赛；申请加分：0.25分</t>
  </si>
  <si>
    <t>组织心理系短视频大赛；申请加分：0.25分</t>
  </si>
  <si>
    <t>组织“心航向”就业指导讲座；申请加分：0.5分</t>
  </si>
  <si>
    <t>2020年9月-2021年9月在心理系团委担任挂职团委副书记</t>
  </si>
  <si>
    <t>参与心理帮扶团，为工作人员；申请加分：2分</t>
  </si>
  <si>
    <t>参加“心知行”暑期社会实践；申请加分：0.25分</t>
  </si>
  <si>
    <t>参加“知心见心”朋辈团体心理辅导；申请加分：0.25分</t>
  </si>
  <si>
    <t>心理帮扶个体咨询服务负责人；申请加分：2</t>
  </si>
  <si>
    <t>社团证明</t>
  </si>
  <si>
    <t>学科竞赛</t>
  </si>
  <si>
    <t>全国第六届情绪与健康心理学学术研讨会优秀论文三等奖；申请加分：3</t>
  </si>
  <si>
    <t>按照参加国内会议加分</t>
  </si>
  <si>
    <t>系庆志愿者；申请加分：0.25</t>
  </si>
  <si>
    <t>活动截图</t>
  </si>
  <si>
    <t>心理帮扶团核心成员；申请加分：2</t>
  </si>
  <si>
    <t>参与心理系短视频大赛；申请加分：0.25</t>
  </si>
  <si>
    <t>心理系研博会工作人员（2）</t>
  </si>
  <si>
    <t>参与心理系短视频大赛（0.25）</t>
  </si>
  <si>
    <t>心理系新年晚会节目表演（0.25）</t>
  </si>
  <si>
    <t>活动组织：“知心见心”朋辈团体心理辅导（0.5）</t>
  </si>
  <si>
    <t>兼职辅导员 4分</t>
  </si>
  <si>
    <t>组织心理系赴安吉余村现场教学活动 0.5分</t>
  </si>
  <si>
    <t>活动照片</t>
  </si>
  <si>
    <t>组织心理系赴浙大国际联合学院及嘉兴南湖学习交流活动 0.5分</t>
  </si>
  <si>
    <t>组织心理系“不忘初心学四史 牢记使命敢担当”微党课大赛 0.5分</t>
  </si>
  <si>
    <t>组织心理系暑期赴新昌社会实践活动 0.5分</t>
  </si>
  <si>
    <t>浙江新闻起航号</t>
  </si>
  <si>
    <t>组织“用心学党史，真心办实事”心理系师生党支部主题党日活动 0.5分</t>
  </si>
  <si>
    <t>组织2021级心理系研究生新生开学典礼 0.5分</t>
  </si>
  <si>
    <t>参与心理系党史知识竞赛决赛 0.25分</t>
  </si>
  <si>
    <t>浙江大学“心世界”互联网创新设计大赛 0.25分</t>
  </si>
  <si>
    <t>活动照片+名单</t>
  </si>
  <si>
    <t>参与心理系短视频大赛 0.25分</t>
  </si>
  <si>
    <t>系庆志愿者 0.25分</t>
  </si>
  <si>
    <t>分工安排表</t>
  </si>
  <si>
    <t>参与浙江大学心理与行为科学系第五次研究生代表大会 0.25分</t>
  </si>
  <si>
    <t>代表名单</t>
  </si>
  <si>
    <t>参与心理系集体收看庆祝中国共产党成立100周年大会 0.25分</t>
  </si>
  <si>
    <t>双脑论坛志愿者 0.25分</t>
  </si>
  <si>
    <t>志愿者信息登记表</t>
  </si>
  <si>
    <t>参与“心航向”暨“博言驿站”系列求职活动 0.25分</t>
  </si>
  <si>
    <t>心理系挂职团委副书记-就业方向 4分</t>
  </si>
  <si>
    <t>心理系研博会成员 3分</t>
  </si>
  <si>
    <t>浙江大学“心世界”互联网创新设计大赛  0.25分</t>
  </si>
  <si>
    <t>系庆志愿者                  0.25分</t>
  </si>
  <si>
    <t>志愿者手册</t>
  </si>
  <si>
    <t>担任系研博会工作人员满一年。申请加分：2</t>
  </si>
  <si>
    <t>出席浙江大学心理与行为科学系第五次研究生代表大会。申请加分：0.25</t>
  </si>
  <si>
    <t>会议材料截图</t>
  </si>
  <si>
    <t>出席浙江大学第三十三次研究生代表大会。申请加分：0.25</t>
  </si>
  <si>
    <t>组织一次心理科普短视频大赛。申请加分：0.5</t>
  </si>
  <si>
    <t>组织一次四季舞会（2020.12.28）。申请加分：0.5</t>
  </si>
  <si>
    <t>统筹策划并组织参与一次5·25心理健康日活动。申请加分：0.5</t>
  </si>
  <si>
    <t>心理与行为科学系研博会工作人员；申请加分：3</t>
  </si>
  <si>
    <t>浙江大学“心世界”互联网创新设计大赛；申请加分：0.25</t>
  </si>
  <si>
    <t>参与浙大心理系*网易文创浪潮工作室 心理科普训练营；申请加分：0.25</t>
  </si>
  <si>
    <t>作品未入选</t>
  </si>
  <si>
    <t>活动组织-帮扶团*三大学园“知心见心”系列团辅活动；申请加分：0.25</t>
  </si>
  <si>
    <r>
      <rPr>
        <sz val="11"/>
        <color theme="1"/>
        <rFont val="宋体"/>
        <family val="3"/>
        <charset val="134"/>
      </rPr>
      <t>社会工作</t>
    </r>
    <phoneticPr fontId="9" type="noConversion"/>
  </si>
  <si>
    <r>
      <rPr>
        <sz val="11"/>
        <color theme="1"/>
        <rFont val="宋体"/>
        <family val="3"/>
        <charset val="134"/>
      </rPr>
      <t>心理帮扶团成员，申请加分：</t>
    </r>
    <r>
      <rPr>
        <sz val="11"/>
        <color theme="1"/>
        <rFont val="Times New Roman"/>
        <family val="1"/>
      </rPr>
      <t>2</t>
    </r>
    <r>
      <rPr>
        <sz val="11"/>
        <color theme="1"/>
        <rFont val="宋体"/>
        <family val="3"/>
        <charset val="134"/>
      </rPr>
      <t>分</t>
    </r>
    <phoneticPr fontId="9" type="noConversion"/>
  </si>
  <si>
    <t>活动截图</t>
    <phoneticPr fontId="9" type="noConversion"/>
  </si>
  <si>
    <t>其他</t>
    <phoneticPr fontId="9" type="noConversion"/>
  </si>
  <si>
    <r>
      <rPr>
        <sz val="11"/>
        <color theme="1"/>
        <rFont val="宋体"/>
        <family val="3"/>
        <charset val="134"/>
      </rPr>
      <t>心理科普训练营（作品入选）；申请加分：</t>
    </r>
    <r>
      <rPr>
        <sz val="11"/>
        <color theme="1"/>
        <rFont val="Times New Roman"/>
        <family val="1"/>
      </rPr>
      <t>0.25</t>
    </r>
    <phoneticPr fontId="9" type="noConversion"/>
  </si>
  <si>
    <t>以理观心公众号文章</t>
    <phoneticPr fontId="9" type="noConversion"/>
  </si>
  <si>
    <r>
      <rPr>
        <sz val="11"/>
        <color theme="1"/>
        <rFont val="宋体"/>
        <family val="3"/>
        <charset val="134"/>
      </rPr>
      <t>浙江大学心理与行为科学系研博会主席团成员（</t>
    </r>
    <r>
      <rPr>
        <sz val="11"/>
        <color theme="1"/>
        <rFont val="Times New Roman"/>
        <family val="1"/>
      </rPr>
      <t>4</t>
    </r>
    <r>
      <rPr>
        <sz val="11"/>
        <color theme="1"/>
        <rFont val="宋体"/>
        <family val="3"/>
        <charset val="134"/>
      </rPr>
      <t>分）</t>
    </r>
  </si>
  <si>
    <r>
      <rPr>
        <sz val="11"/>
        <color theme="1"/>
        <rFont val="宋体"/>
        <family val="3"/>
        <charset val="134"/>
      </rPr>
      <t>心青年红色宣讲团成员（</t>
    </r>
    <r>
      <rPr>
        <sz val="11"/>
        <color theme="1"/>
        <rFont val="Times New Roman"/>
        <family val="1"/>
      </rPr>
      <t>0.25</t>
    </r>
    <r>
      <rPr>
        <sz val="11"/>
        <color theme="1"/>
        <rFont val="宋体"/>
        <family val="3"/>
        <charset val="134"/>
      </rPr>
      <t>分）</t>
    </r>
  </si>
  <si>
    <r>
      <rPr>
        <sz val="11"/>
        <color theme="1"/>
        <rFont val="宋体"/>
        <family val="3"/>
        <charset val="134"/>
      </rPr>
      <t>浙江大学求是学院丹青学园兼职辅导员：</t>
    </r>
    <r>
      <rPr>
        <sz val="11"/>
        <color theme="1"/>
        <rFont val="Times New Roman"/>
        <family val="1"/>
      </rPr>
      <t>4</t>
    </r>
  </si>
  <si>
    <r>
      <rPr>
        <sz val="11"/>
        <color theme="1"/>
        <rFont val="宋体"/>
        <family val="3"/>
        <charset val="134"/>
      </rPr>
      <t>系庆志愿者；申请加分：</t>
    </r>
    <r>
      <rPr>
        <sz val="11"/>
        <color theme="1"/>
        <rFont val="Times New Roman"/>
        <family val="1"/>
      </rPr>
      <t>0.25</t>
    </r>
    <r>
      <rPr>
        <sz val="11"/>
        <color theme="1"/>
        <rFont val="宋体"/>
        <family val="3"/>
        <charset val="134"/>
      </rPr>
      <t>分</t>
    </r>
  </si>
  <si>
    <r>
      <rPr>
        <sz val="11"/>
        <color theme="1"/>
        <rFont val="宋体"/>
        <family val="3"/>
        <charset val="134"/>
      </rPr>
      <t>双脑论坛志愿者</t>
    </r>
    <r>
      <rPr>
        <sz val="11"/>
        <color theme="1"/>
        <rFont val="Times New Roman"/>
        <family val="1"/>
      </rPr>
      <t xml:space="preserve"> </t>
    </r>
    <r>
      <rPr>
        <sz val="11"/>
        <color theme="1"/>
        <rFont val="宋体"/>
        <family val="3"/>
        <charset val="134"/>
      </rPr>
      <t>申请加分：</t>
    </r>
    <r>
      <rPr>
        <sz val="11"/>
        <color theme="1"/>
        <rFont val="Times New Roman"/>
        <family val="1"/>
      </rPr>
      <t>0.25</t>
    </r>
    <r>
      <rPr>
        <sz val="11"/>
        <color theme="1"/>
        <rFont val="宋体"/>
        <family val="3"/>
        <charset val="134"/>
      </rPr>
      <t>分</t>
    </r>
  </si>
  <si>
    <r>
      <rPr>
        <sz val="11"/>
        <color theme="1"/>
        <rFont val="宋体"/>
        <family val="3"/>
        <charset val="134"/>
      </rPr>
      <t>志愿者名单截图</t>
    </r>
  </si>
  <si>
    <r>
      <rPr>
        <sz val="11"/>
        <color theme="1"/>
        <rFont val="宋体"/>
        <family val="3"/>
        <charset val="134"/>
      </rPr>
      <t>参与组织浙江大学心理与行为科学系</t>
    </r>
    <r>
      <rPr>
        <sz val="11"/>
        <color theme="1"/>
        <rFont val="Times New Roman"/>
        <family val="1"/>
      </rPr>
      <t>“</t>
    </r>
    <r>
      <rPr>
        <sz val="11"/>
        <color theme="1"/>
        <rFont val="宋体"/>
        <family val="3"/>
        <charset val="134"/>
      </rPr>
      <t>短视频大赛</t>
    </r>
    <r>
      <rPr>
        <sz val="11"/>
        <color theme="1"/>
        <rFont val="Times New Roman"/>
        <family val="1"/>
      </rPr>
      <t>”</t>
    </r>
    <r>
      <rPr>
        <sz val="11"/>
        <color theme="1"/>
        <rFont val="宋体"/>
        <family val="3"/>
        <charset val="134"/>
      </rPr>
      <t>；</t>
    </r>
    <r>
      <rPr>
        <sz val="11"/>
        <color theme="1"/>
        <rFont val="Times New Roman"/>
        <family val="1"/>
      </rPr>
      <t>0.5</t>
    </r>
  </si>
  <si>
    <r>
      <rPr>
        <sz val="11"/>
        <color theme="1"/>
        <rFont val="宋体"/>
        <family val="3"/>
        <charset val="134"/>
      </rPr>
      <t>担任心理系兼职辅导员；</t>
    </r>
  </si>
  <si>
    <r>
      <rPr>
        <sz val="11"/>
        <color theme="1"/>
        <rFont val="宋体"/>
        <family val="3"/>
        <charset val="134"/>
      </rPr>
      <t>文体竞赛</t>
    </r>
    <phoneticPr fontId="9" type="noConversion"/>
  </si>
  <si>
    <r>
      <rPr>
        <sz val="11"/>
        <color theme="1"/>
        <rFont val="宋体"/>
        <family val="3"/>
        <charset val="134"/>
      </rPr>
      <t>三好杯网球比赛女子双打第六名；申请分数：</t>
    </r>
    <r>
      <rPr>
        <sz val="11"/>
        <color theme="1"/>
        <rFont val="Times New Roman"/>
        <family val="1"/>
      </rPr>
      <t>1</t>
    </r>
    <r>
      <rPr>
        <sz val="11"/>
        <color theme="1"/>
        <rFont val="宋体"/>
        <family val="3"/>
        <charset val="134"/>
      </rPr>
      <t>分</t>
    </r>
    <phoneticPr fontId="9" type="noConversion"/>
  </si>
  <si>
    <r>
      <rPr>
        <sz val="11"/>
        <color theme="1"/>
        <rFont val="宋体"/>
        <family val="3"/>
        <charset val="134"/>
      </rPr>
      <t>获奖记录</t>
    </r>
    <phoneticPr fontId="9" type="noConversion"/>
  </si>
  <si>
    <r>
      <rPr>
        <sz val="11"/>
        <rFont val="宋体"/>
        <family val="3"/>
        <charset val="134"/>
      </rPr>
      <t>团体赛</t>
    </r>
    <phoneticPr fontId="9" type="noConversion"/>
  </si>
  <si>
    <r>
      <rPr>
        <sz val="11"/>
        <color theme="1"/>
        <rFont val="宋体"/>
        <family val="3"/>
        <charset val="134"/>
      </rPr>
      <t>其他</t>
    </r>
    <phoneticPr fontId="9" type="noConversion"/>
  </si>
  <si>
    <r>
      <rPr>
        <sz val="11"/>
        <color indexed="8"/>
        <rFont val="宋体"/>
        <family val="3"/>
        <charset val="134"/>
      </rPr>
      <t>参加心理系短视频大赛；申请分数：</t>
    </r>
    <r>
      <rPr>
        <sz val="11"/>
        <color indexed="8"/>
        <rFont val="Times New Roman"/>
        <family val="1"/>
      </rPr>
      <t>0.25</t>
    </r>
    <r>
      <rPr>
        <sz val="11"/>
        <color indexed="8"/>
        <rFont val="宋体"/>
        <family val="3"/>
        <charset val="134"/>
      </rPr>
      <t>分</t>
    </r>
    <phoneticPr fontId="9" type="noConversion"/>
  </si>
  <si>
    <r>
      <rPr>
        <sz val="11"/>
        <color theme="1"/>
        <rFont val="宋体"/>
        <family val="3"/>
        <charset val="134"/>
      </rPr>
      <t>活动照片</t>
    </r>
    <phoneticPr fontId="9" type="noConversion"/>
  </si>
  <si>
    <r>
      <rPr>
        <sz val="10.5"/>
        <color theme="1"/>
        <rFont val="宋体"/>
        <family val="3"/>
        <charset val="134"/>
      </rPr>
      <t>心理与行为科学系研博会工作人员；申请加分：</t>
    </r>
    <r>
      <rPr>
        <sz val="10.5"/>
        <color theme="1"/>
        <rFont val="Times New Roman"/>
        <family val="1"/>
      </rPr>
      <t>2</t>
    </r>
    <phoneticPr fontId="9" type="noConversion"/>
  </si>
  <si>
    <r>
      <rPr>
        <sz val="11"/>
        <color theme="1"/>
        <rFont val="宋体"/>
        <family val="3"/>
        <charset val="134"/>
      </rPr>
      <t>系团委证明</t>
    </r>
    <phoneticPr fontId="9" type="noConversion"/>
  </si>
  <si>
    <r>
      <rPr>
        <sz val="11"/>
        <color theme="1"/>
        <rFont val="宋体"/>
        <family val="3"/>
        <charset val="134"/>
      </rPr>
      <t>以理观心公众号截图</t>
    </r>
  </si>
  <si>
    <r>
      <rPr>
        <sz val="10.5"/>
        <rFont val="宋体"/>
        <family val="3"/>
        <charset val="134"/>
      </rPr>
      <t>心理与行为科学系发展与教育心理学研究生党支部宣传委员</t>
    </r>
  </si>
  <si>
    <r>
      <rPr>
        <sz val="11"/>
        <color theme="1"/>
        <rFont val="宋体"/>
        <family val="3"/>
        <charset val="134"/>
      </rPr>
      <t>自我控制对个体欺诈受害的影响</t>
    </r>
    <r>
      <rPr>
        <sz val="11"/>
        <color theme="1"/>
        <rFont val="微软雅黑"/>
        <family val="1"/>
        <charset val="134"/>
      </rPr>
      <t>——</t>
    </r>
    <r>
      <rPr>
        <sz val="11"/>
        <color theme="1"/>
        <rFont val="宋体"/>
        <family val="3"/>
        <charset val="134"/>
      </rPr>
      <t>基于大五人格和风险偏好的条件过程分析；中国心理学会社会心理学专业委员会</t>
    </r>
    <r>
      <rPr>
        <sz val="11"/>
        <color theme="1"/>
        <rFont val="Times New Roman"/>
        <family val="1"/>
      </rPr>
      <t>2020</t>
    </r>
    <r>
      <rPr>
        <sz val="11"/>
        <color theme="1"/>
        <rFont val="宋体"/>
        <family val="3"/>
        <charset val="134"/>
      </rPr>
      <t>年学术年会；国内专业会议摘要；申请分数：</t>
    </r>
    <r>
      <rPr>
        <sz val="11"/>
        <color theme="1"/>
        <rFont val="Times New Roman"/>
        <family val="1"/>
      </rPr>
      <t>2</t>
    </r>
    <r>
      <rPr>
        <sz val="11"/>
        <color theme="1"/>
        <rFont val="宋体"/>
        <family val="3"/>
        <charset val="134"/>
      </rPr>
      <t>分</t>
    </r>
    <phoneticPr fontId="9" type="noConversion"/>
  </si>
  <si>
    <r>
      <t>8</t>
    </r>
    <r>
      <rPr>
        <sz val="11"/>
        <color rgb="FFFF0000"/>
        <rFont val="宋体"/>
        <family val="1"/>
        <charset val="134"/>
      </rPr>
      <t>月</t>
    </r>
    <r>
      <rPr>
        <sz val="11"/>
        <color rgb="FFFF0000"/>
        <rFont val="Times New Roman"/>
        <family val="1"/>
      </rPr>
      <t>25</t>
    </r>
    <r>
      <rPr>
        <sz val="11"/>
        <color rgb="FFFF0000"/>
        <rFont val="宋体"/>
        <family val="1"/>
        <charset val="134"/>
      </rPr>
      <t>日</t>
    </r>
    <r>
      <rPr>
        <sz val="11"/>
        <color rgb="FFFF0000"/>
        <rFont val="Times New Roman"/>
        <family val="1"/>
      </rPr>
      <t>accept</t>
    </r>
    <r>
      <rPr>
        <sz val="11"/>
        <color rgb="FFFF0000"/>
        <rFont val="宋体"/>
        <family val="1"/>
        <charset val="134"/>
      </rPr>
      <t>，</t>
    </r>
    <r>
      <rPr>
        <sz val="11"/>
        <color rgb="FFFF0000"/>
        <rFont val="Times New Roman"/>
        <family val="1"/>
      </rPr>
      <t>9</t>
    </r>
    <r>
      <rPr>
        <sz val="11"/>
        <color rgb="FFFF0000"/>
        <rFont val="宋体"/>
        <family val="3"/>
        <charset val="134"/>
      </rPr>
      <t>月</t>
    </r>
    <r>
      <rPr>
        <sz val="11"/>
        <color rgb="FFFF0000"/>
        <rFont val="Times New Roman"/>
        <family val="1"/>
      </rPr>
      <t>1</t>
    </r>
    <r>
      <rPr>
        <sz val="11"/>
        <color rgb="FFFF0000"/>
        <rFont val="宋体"/>
        <family val="3"/>
        <charset val="134"/>
      </rPr>
      <t>日</t>
    </r>
    <r>
      <rPr>
        <sz val="11"/>
        <color rgb="FFFF0000"/>
        <rFont val="Times New Roman"/>
        <family val="1"/>
      </rPr>
      <t>Online</t>
    </r>
    <r>
      <rPr>
        <sz val="11"/>
        <color rgb="FFFF0000"/>
        <rFont val="宋体"/>
        <family val="3"/>
        <charset val="134"/>
      </rPr>
      <t>，为毕业生</t>
    </r>
    <phoneticPr fontId="9" type="noConversion"/>
  </si>
  <si>
    <t>2021年9月9日accept，不在评奖评优周期内</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</si>
</sst>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_);[Red]\(0.00\)"/>
    <numFmt numFmtId="179" formatCode="0_);[Red]\(0\)"/>
  </numFmts>
  <fonts count="54" x14ac:knownFonts="1">
    <font>
      <sz val="11"/>
      <color theme="1"/>
      <name val="等线"/>
      <charset val="134"/>
      <scheme val="minor"/>
    </font>
    <font>
      <sz val="11"/>
      <color theme="1"/>
      <name val="Times New Roman"/>
      <family val="1"/>
    </font>
    <font>
      <sz val="11"/>
      <color theme="1"/>
      <name val="宋体"/>
      <family val="3"/>
      <charset val="134"/>
    </font>
    <font>
      <sz val="11"/>
      <color rgb="FFFF0000"/>
      <name val="宋体"/>
      <family val="3"/>
      <charset val="134"/>
    </font>
    <font>
      <sz val="11"/>
      <name val="Times New Roman"/>
      <family val="1"/>
    </font>
    <font>
      <b/>
      <sz val="16"/>
      <color indexed="10"/>
      <name val="宋体"/>
      <family val="3"/>
      <charset val="134"/>
    </font>
    <font>
      <sz val="11"/>
      <color indexed="8"/>
      <name val="宋体"/>
      <family val="3"/>
      <charset val="134"/>
    </font>
    <font>
      <sz val="9"/>
      <color indexed="10"/>
      <name val="宋体"/>
      <family val="3"/>
      <charset val="134"/>
    </font>
    <font>
      <b/>
      <sz val="10"/>
      <color indexed="10"/>
      <name val="微软雅黑"/>
      <family val="2"/>
      <charset val="134"/>
    </font>
    <font>
      <sz val="9"/>
      <name val="等线"/>
      <family val="3"/>
      <charset val="134"/>
      <scheme val="minor"/>
    </font>
    <font>
      <sz val="11"/>
      <color rgb="FFFF0000"/>
      <name val="宋体"/>
      <family val="3"/>
      <charset val="134"/>
    </font>
    <font>
      <b/>
      <sz val="12"/>
      <name val="Times New Roman"/>
      <family val="1"/>
    </font>
    <font>
      <b/>
      <sz val="11"/>
      <color rgb="FFFF0000"/>
      <name val="宋体"/>
      <family val="3"/>
      <charset val="134"/>
    </font>
    <font>
      <sz val="11"/>
      <color indexed="8"/>
      <name val="宋体"/>
      <family val="3"/>
      <charset val="134"/>
    </font>
    <font>
      <sz val="11"/>
      <color theme="1"/>
      <name val="等线"/>
      <family val="3"/>
      <charset val="134"/>
      <scheme val="minor"/>
    </font>
    <font>
      <b/>
      <sz val="11"/>
      <color rgb="FFFF0000"/>
      <name val="等线"/>
      <family val="3"/>
      <charset val="134"/>
      <scheme val="minor"/>
    </font>
    <font>
      <b/>
      <sz val="14"/>
      <name val="宋体"/>
      <family val="3"/>
      <charset val="134"/>
    </font>
    <font>
      <b/>
      <sz val="14"/>
      <color theme="1"/>
      <name val="Times New Roman"/>
      <family val="1"/>
    </font>
    <font>
      <b/>
      <sz val="14"/>
      <color theme="1"/>
      <name val="宋体"/>
      <family val="3"/>
      <charset val="134"/>
    </font>
    <font>
      <sz val="11"/>
      <color rgb="FF000000"/>
      <name val="Times New Roman"/>
      <family val="1"/>
    </font>
    <font>
      <sz val="11"/>
      <color theme="1"/>
      <name val="宋体"/>
      <family val="1"/>
      <charset val="134"/>
    </font>
    <font>
      <sz val="11"/>
      <color theme="1"/>
      <name val="Times New Roman"/>
      <family val="3"/>
    </font>
    <font>
      <sz val="11"/>
      <color theme="1"/>
      <name val="Times New Roman"/>
      <family val="1"/>
      <charset val="134"/>
    </font>
    <font>
      <sz val="11"/>
      <color theme="1"/>
      <name val="Times New Roman"/>
      <family val="3"/>
      <charset val="134"/>
    </font>
    <font>
      <sz val="11"/>
      <color rgb="FFFF0000"/>
      <name val="Times New Roman"/>
      <family val="1"/>
    </font>
    <font>
      <sz val="11"/>
      <color rgb="FFFF0000"/>
      <name val="Times New Roman"/>
      <family val="1"/>
      <charset val="134"/>
    </font>
    <font>
      <sz val="11"/>
      <name val="宋体"/>
      <family val="1"/>
      <charset val="134"/>
    </font>
    <font>
      <sz val="10.5"/>
      <color theme="1"/>
      <name val="Times New Roman"/>
      <family val="1"/>
    </font>
    <font>
      <sz val="10.5"/>
      <color theme="1"/>
      <name val="宋体"/>
      <family val="3"/>
      <charset val="134"/>
    </font>
    <font>
      <sz val="12"/>
      <color theme="1"/>
      <name val="Times New Roman"/>
      <family val="1"/>
    </font>
    <font>
      <sz val="14"/>
      <name val="Times New Roman"/>
      <family val="1"/>
    </font>
    <font>
      <sz val="14"/>
      <color theme="1"/>
      <name val="Times New Roman"/>
      <family val="1"/>
    </font>
    <font>
      <sz val="10.5"/>
      <color theme="1"/>
      <name val="Times New Roman"/>
      <family val="3"/>
      <charset val="134"/>
    </font>
    <font>
      <sz val="11"/>
      <color rgb="FF0D0D0D"/>
      <name val="Times New Roman"/>
      <family val="1"/>
    </font>
    <font>
      <sz val="11"/>
      <color rgb="FF222222"/>
      <name val="Times New Roman"/>
      <family val="1"/>
    </font>
    <font>
      <sz val="10.5"/>
      <color rgb="FF000000"/>
      <name val="Times New Roman"/>
      <family val="3"/>
      <charset val="134"/>
    </font>
    <font>
      <sz val="11"/>
      <color rgb="FFC00000"/>
      <name val="Times New Roman"/>
      <family val="1"/>
    </font>
    <font>
      <sz val="10.5"/>
      <name val="Times New Roman"/>
      <family val="1"/>
    </font>
    <font>
      <b/>
      <sz val="11"/>
      <color indexed="8"/>
      <name val="Times New Roman"/>
      <family val="1"/>
    </font>
    <font>
      <sz val="11"/>
      <name val="宋体"/>
      <family val="3"/>
      <charset val="134"/>
    </font>
    <font>
      <b/>
      <sz val="11"/>
      <name val="Times New Roman"/>
      <family val="1"/>
    </font>
    <font>
      <sz val="10.5"/>
      <color theme="1"/>
      <name val="宋体"/>
      <family val="1"/>
      <charset val="134"/>
    </font>
    <font>
      <sz val="12"/>
      <name val="Times New Roman"/>
      <family val="1"/>
    </font>
    <font>
      <sz val="11"/>
      <name val="等线"/>
      <family val="3"/>
      <charset val="134"/>
      <scheme val="minor"/>
    </font>
    <font>
      <b/>
      <sz val="14"/>
      <name val="Times New Roman"/>
      <family val="1"/>
    </font>
    <font>
      <sz val="11"/>
      <color rgb="FF222222"/>
      <name val="宋体"/>
      <family val="3"/>
      <charset val="134"/>
    </font>
    <font>
      <sz val="11"/>
      <color rgb="FF222222"/>
      <name val="宋体"/>
      <family val="1"/>
      <charset val="134"/>
    </font>
    <font>
      <sz val="11"/>
      <color rgb="FF000000"/>
      <name val="宋体"/>
      <family val="3"/>
      <charset val="134"/>
    </font>
    <font>
      <sz val="11"/>
      <color rgb="FF000000"/>
      <name val="宋体"/>
      <family val="1"/>
      <charset val="134"/>
    </font>
    <font>
      <sz val="10.5"/>
      <name val="Times New Roman"/>
      <family val="3"/>
      <charset val="134"/>
    </font>
    <font>
      <sz val="10.5"/>
      <name val="宋体"/>
      <family val="3"/>
      <charset val="134"/>
    </font>
    <font>
      <sz val="11"/>
      <color indexed="8"/>
      <name val="Times New Roman"/>
      <family val="1"/>
    </font>
    <font>
      <sz val="11"/>
      <color theme="1"/>
      <name val="微软雅黑"/>
      <family val="1"/>
      <charset val="134"/>
    </font>
    <font>
      <sz val="11"/>
      <color rgb="FFFF0000"/>
      <name val="宋体"/>
      <family val="1"/>
      <charset val="13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top/>
      <bottom style="thick">
        <color auto="1"/>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ck">
        <color auto="1"/>
      </top>
      <bottom/>
      <diagonal/>
    </border>
    <border>
      <left style="thin">
        <color auto="1"/>
      </left>
      <right/>
      <top/>
      <bottom/>
      <diagonal/>
    </border>
    <border>
      <left style="thin">
        <color auto="1"/>
      </left>
      <right/>
      <top/>
      <bottom style="thin">
        <color auto="1"/>
      </bottom>
      <diagonal/>
    </border>
    <border>
      <left/>
      <right/>
      <top style="thick">
        <color auto="1"/>
      </top>
      <bottom/>
      <diagonal/>
    </border>
    <border>
      <left/>
      <right/>
      <top/>
      <bottom style="thin">
        <color auto="1"/>
      </bottom>
      <diagonal/>
    </border>
  </borders>
  <cellStyleXfs count="2">
    <xf numFmtId="0" fontId="0" fillId="0" borderId="0"/>
    <xf numFmtId="0" fontId="13" fillId="0" borderId="0">
      <alignment vertical="center"/>
    </xf>
  </cellStyleXfs>
  <cellXfs count="271">
    <xf numFmtId="0" fontId="0" fillId="0" borderId="0" xfId="0"/>
    <xf numFmtId="0" fontId="1" fillId="0" borderId="0" xfId="0" applyFont="1" applyAlignment="1">
      <alignment horizontal="left"/>
    </xf>
    <xf numFmtId="0" fontId="3" fillId="0" borderId="0" xfId="0" applyFont="1"/>
    <xf numFmtId="0" fontId="8" fillId="0" borderId="0" xfId="1" applyFont="1" applyAlignment="1">
      <alignment horizontal="left"/>
    </xf>
    <xf numFmtId="0" fontId="1" fillId="0" borderId="0" xfId="0" applyFont="1" applyAlignment="1">
      <alignment horizontal="center"/>
    </xf>
    <xf numFmtId="0" fontId="5" fillId="0" borderId="0" xfId="1" applyFont="1" applyAlignment="1">
      <alignment horizontal="left" vertical="center"/>
    </xf>
    <xf numFmtId="0" fontId="10" fillId="0" borderId="0" xfId="0" applyFont="1" applyAlignment="1">
      <alignment horizontal="left" vertical="center" wrapText="1"/>
    </xf>
    <xf numFmtId="0" fontId="11" fillId="0" borderId="1" xfId="0" applyFont="1" applyBorder="1" applyAlignment="1">
      <alignment horizontal="center" vertical="center"/>
    </xf>
    <xf numFmtId="2" fontId="14" fillId="0" borderId="0" xfId="0" applyNumberFormat="1" applyFont="1"/>
    <xf numFmtId="0" fontId="12" fillId="0" borderId="0" xfId="1" applyFont="1" applyAlignment="1"/>
    <xf numFmtId="0" fontId="15" fillId="0" borderId="0" xfId="0" applyFont="1"/>
    <xf numFmtId="0" fontId="4" fillId="0" borderId="0" xfId="0" applyFont="1"/>
    <xf numFmtId="0" fontId="14" fillId="0" borderId="0" xfId="0" applyFont="1" applyAlignment="1">
      <alignment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xf>
    <xf numFmtId="0" fontId="6" fillId="0" borderId="0" xfId="1" applyFont="1" applyAlignment="1"/>
    <xf numFmtId="0" fontId="1" fillId="0" borderId="0" xfId="0" applyFont="1" applyAlignment="1">
      <alignment horizontal="left" wrapText="1"/>
    </xf>
    <xf numFmtId="0" fontId="1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8" fillId="0" borderId="3" xfId="0" applyFont="1" applyBorder="1" applyAlignment="1">
      <alignment horizontal="center"/>
    </xf>
    <xf numFmtId="0" fontId="17" fillId="0" borderId="3" xfId="0" applyFont="1" applyBorder="1" applyAlignment="1">
      <alignment horizontal="center" vertical="center"/>
    </xf>
    <xf numFmtId="0" fontId="11" fillId="0" borderId="1" xfId="0" applyFont="1" applyBorder="1" applyAlignment="1">
      <alignment horizontal="center" vertical="center" wrapText="1"/>
    </xf>
    <xf numFmtId="0" fontId="1" fillId="0" borderId="0" xfId="0" applyFont="1"/>
    <xf numFmtId="0" fontId="6" fillId="0" borderId="0" xfId="1" applyFont="1" applyAlignment="1">
      <alignment horizontal="center" vertical="center"/>
    </xf>
    <xf numFmtId="0" fontId="1" fillId="0" borderId="0" xfId="0" applyFont="1" applyAlignment="1">
      <alignment horizontal="justify" vertical="center" wrapText="1"/>
    </xf>
    <xf numFmtId="0" fontId="1" fillId="0" borderId="0" xfId="0" applyFont="1" applyAlignment="1">
      <alignment vertical="center"/>
    </xf>
    <xf numFmtId="0" fontId="24"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23" fillId="0" borderId="0" xfId="0" applyFont="1" applyAlignment="1">
      <alignment horizontal="left" vertical="center" wrapText="1"/>
    </xf>
    <xf numFmtId="0" fontId="25"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4" fillId="0" borderId="4" xfId="0" applyFont="1" applyBorder="1" applyAlignment="1">
      <alignment horizontal="center" vertical="center"/>
    </xf>
    <xf numFmtId="0" fontId="1" fillId="0" borderId="4" xfId="0" applyFont="1" applyBorder="1"/>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0" fillId="0" borderId="0" xfId="0" applyAlignment="1">
      <alignment wrapText="1"/>
    </xf>
    <xf numFmtId="0" fontId="1" fillId="0" borderId="0" xfId="0" applyFont="1" applyAlignment="1">
      <alignment vertical="center" wrapText="1"/>
    </xf>
    <xf numFmtId="0" fontId="23" fillId="0" borderId="4" xfId="0" applyFont="1" applyBorder="1" applyAlignment="1">
      <alignment horizontal="left" vertical="center" wrapText="1"/>
    </xf>
    <xf numFmtId="0" fontId="1" fillId="0" borderId="4" xfId="0" applyFont="1" applyBorder="1" applyAlignment="1">
      <alignment horizontal="justify" vertical="center"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3" fillId="0" borderId="4" xfId="1" applyFont="1" applyBorder="1" applyAlignment="1">
      <alignment horizontal="center" vertical="center"/>
    </xf>
    <xf numFmtId="0" fontId="20"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2" fillId="0" borderId="4" xfId="0" applyFont="1" applyBorder="1" applyAlignment="1">
      <alignment horizontal="left" vertical="center" wrapText="1"/>
    </xf>
    <xf numFmtId="0" fontId="22" fillId="0" borderId="4" xfId="0" applyFont="1" applyBorder="1" applyAlignment="1">
      <alignment horizontal="center" vertical="center" wrapText="1"/>
    </xf>
    <xf numFmtId="0" fontId="22" fillId="0" borderId="4" xfId="0" applyFont="1" applyBorder="1" applyAlignment="1">
      <alignment horizontal="left" vertical="center" wrapText="1"/>
    </xf>
    <xf numFmtId="0" fontId="14" fillId="0" borderId="4" xfId="0" applyFont="1" applyBorder="1" applyAlignment="1">
      <alignment horizontal="center" vertical="center" wrapText="1"/>
    </xf>
    <xf numFmtId="0" fontId="1" fillId="0" borderId="4" xfId="0" applyFont="1" applyBorder="1" applyAlignment="1">
      <alignment vertical="center"/>
    </xf>
    <xf numFmtId="0" fontId="21" fillId="0" borderId="4" xfId="0" applyFont="1" applyBorder="1" applyAlignment="1">
      <alignment horizontal="left" vertical="center" wrapText="1"/>
    </xf>
    <xf numFmtId="0" fontId="19" fillId="0" borderId="4" xfId="0" applyFont="1" applyBorder="1" applyAlignment="1">
      <alignment horizontal="left" vertical="center" wrapText="1"/>
    </xf>
    <xf numFmtId="0" fontId="33" fillId="0" borderId="4" xfId="0" applyFont="1" applyBorder="1" applyAlignment="1">
      <alignment horizontal="left" vertical="center" wrapText="1"/>
    </xf>
    <xf numFmtId="0" fontId="14" fillId="0" borderId="0" xfId="0" applyFont="1" applyAlignment="1">
      <alignment horizontal="center"/>
    </xf>
    <xf numFmtId="0" fontId="20" fillId="0" borderId="4" xfId="0" applyFont="1" applyBorder="1" applyAlignment="1">
      <alignment horizontal="left" vertical="center" wrapText="1"/>
    </xf>
    <xf numFmtId="0" fontId="4" fillId="0" borderId="4" xfId="0" applyFont="1" applyBorder="1" applyAlignment="1">
      <alignment horizontal="center" vertical="center"/>
    </xf>
    <xf numFmtId="0" fontId="1" fillId="0" borderId="4" xfId="0" applyFont="1" applyBorder="1" applyAlignment="1">
      <alignment horizontal="left" wrapText="1"/>
    </xf>
    <xf numFmtId="0" fontId="34" fillId="0" borderId="4" xfId="0" applyFont="1" applyBorder="1" applyAlignment="1">
      <alignment horizontal="left" vertical="center" wrapText="1"/>
    </xf>
    <xf numFmtId="0" fontId="20" fillId="0" borderId="4" xfId="0" applyFont="1" applyBorder="1" applyAlignment="1">
      <alignment horizontal="center" vertical="center"/>
    </xf>
    <xf numFmtId="0" fontId="20" fillId="0" borderId="4" xfId="0" applyFont="1" applyBorder="1" applyAlignment="1">
      <alignment horizontal="left" vertical="center"/>
    </xf>
    <xf numFmtId="0" fontId="28" fillId="0" borderId="4" xfId="0" applyFont="1" applyBorder="1" applyAlignment="1">
      <alignment horizontal="center" vertical="center" wrapText="1"/>
    </xf>
    <xf numFmtId="0" fontId="28" fillId="0" borderId="4" xfId="0" applyFont="1" applyBorder="1" applyAlignment="1">
      <alignment horizontal="center"/>
    </xf>
    <xf numFmtId="0" fontId="26" fillId="0" borderId="4" xfId="0" applyFont="1" applyBorder="1" applyAlignment="1">
      <alignment horizontal="left" vertical="center" wrapText="1"/>
    </xf>
    <xf numFmtId="0" fontId="28" fillId="0" borderId="4" xfId="0" applyFont="1" applyBorder="1" applyAlignment="1">
      <alignment horizontal="left" wrapText="1"/>
    </xf>
    <xf numFmtId="0" fontId="32" fillId="0" borderId="4" xfId="0" applyFont="1" applyBorder="1" applyAlignment="1">
      <alignment horizontal="left" wrapText="1"/>
    </xf>
    <xf numFmtId="0" fontId="28" fillId="0" borderId="4" xfId="0" applyFont="1" applyBorder="1" applyAlignment="1">
      <alignment horizontal="left" vertical="center" wrapText="1"/>
    </xf>
    <xf numFmtId="0" fontId="27" fillId="0" borderId="4" xfId="0" applyFont="1" applyBorder="1" applyAlignment="1">
      <alignment horizontal="left"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 fillId="0" borderId="4" xfId="0" applyFont="1" applyBorder="1" applyAlignment="1">
      <alignment horizontal="left" vertical="center"/>
    </xf>
    <xf numFmtId="0" fontId="14" fillId="0" borderId="4" xfId="0" applyFont="1" applyBorder="1" applyAlignment="1">
      <alignment vertical="center"/>
    </xf>
    <xf numFmtId="0" fontId="24" fillId="0" borderId="4" xfId="0" applyFont="1" applyBorder="1" applyAlignment="1">
      <alignment horizontal="center" vertical="center" wrapText="1"/>
    </xf>
    <xf numFmtId="0" fontId="24" fillId="0" borderId="4" xfId="0" applyFont="1" applyBorder="1"/>
    <xf numFmtId="0" fontId="14" fillId="0" borderId="0" xfId="0" applyFont="1"/>
    <xf numFmtId="0" fontId="0" fillId="0" borderId="0" xfId="0"/>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4" fillId="0" borderId="0" xfId="0" applyFont="1" applyAlignment="1">
      <alignment wrapText="1"/>
    </xf>
    <xf numFmtId="0" fontId="4" fillId="0" borderId="8" xfId="0" applyFont="1" applyBorder="1" applyAlignment="1">
      <alignment wrapText="1"/>
    </xf>
    <xf numFmtId="176" fontId="1" fillId="0" borderId="0" xfId="0" applyNumberFormat="1" applyFont="1"/>
    <xf numFmtId="177" fontId="11" fillId="0" borderId="4" xfId="0" applyNumberFormat="1" applyFont="1" applyBorder="1" applyAlignment="1">
      <alignment horizontal="center" vertical="center" wrapText="1"/>
    </xf>
    <xf numFmtId="176" fontId="11" fillId="0" borderId="4"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1" fillId="0" borderId="1" xfId="0" applyNumberFormat="1"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40" fillId="0" borderId="6" xfId="1" applyFont="1" applyBorder="1" applyAlignment="1">
      <alignment vertical="center" wrapText="1"/>
    </xf>
    <xf numFmtId="0" fontId="40" fillId="0" borderId="7" xfId="1" applyFont="1" applyBorder="1" applyAlignment="1">
      <alignment wrapText="1"/>
    </xf>
    <xf numFmtId="0" fontId="40" fillId="0" borderId="7" xfId="1" applyFont="1" applyBorder="1" applyAlignment="1">
      <alignment horizontal="left" wrapText="1"/>
    </xf>
    <xf numFmtId="0" fontId="40" fillId="0" borderId="7" xfId="1" applyFont="1" applyBorder="1" applyAlignment="1">
      <alignment horizontal="center" vertical="center" wrapText="1"/>
    </xf>
    <xf numFmtId="0" fontId="4" fillId="0" borderId="7" xfId="1" applyFont="1" applyBorder="1" applyAlignment="1">
      <alignment horizontal="left" wrapText="1"/>
    </xf>
    <xf numFmtId="0" fontId="38" fillId="0" borderId="7" xfId="1" applyFont="1" applyBorder="1" applyAlignment="1">
      <alignment horizontal="left" wrapText="1"/>
    </xf>
    <xf numFmtId="0" fontId="4" fillId="0" borderId="4" xfId="1" applyFont="1" applyBorder="1" applyAlignment="1">
      <alignment vertical="center" wrapText="1"/>
    </xf>
    <xf numFmtId="0" fontId="4" fillId="0" borderId="0" xfId="1" applyFont="1" applyAlignment="1">
      <alignment horizontal="left" wrapText="1"/>
    </xf>
    <xf numFmtId="0" fontId="24" fillId="0" borderId="0" xfId="1" applyFont="1" applyAlignment="1">
      <alignment horizontal="left" wrapText="1"/>
    </xf>
    <xf numFmtId="0" fontId="4" fillId="0" borderId="8" xfId="1" applyFont="1" applyBorder="1" applyAlignment="1">
      <alignment horizontal="left" wrapText="1"/>
    </xf>
    <xf numFmtId="0" fontId="6" fillId="0" borderId="0" xfId="1" applyFont="1" applyAlignment="1">
      <alignment horizontal="center"/>
    </xf>
    <xf numFmtId="0" fontId="0" fillId="0" borderId="0" xfId="0" applyAlignment="1">
      <alignment horizontal="center"/>
    </xf>
    <xf numFmtId="0" fontId="7" fillId="0" borderId="0" xfId="1" applyFont="1" applyAlignment="1">
      <alignment horizontal="center" vertical="center"/>
    </xf>
    <xf numFmtId="0" fontId="40" fillId="0" borderId="7" xfId="1" applyFont="1" applyBorder="1" applyAlignment="1">
      <alignment horizontal="center" wrapText="1"/>
    </xf>
    <xf numFmtId="0" fontId="0" fillId="0" borderId="0" xfId="0" applyAlignment="1"/>
    <xf numFmtId="0" fontId="23" fillId="0" borderId="9" xfId="0" applyFont="1" applyBorder="1" applyAlignment="1">
      <alignment horizontal="left" vertical="center" wrapText="1"/>
    </xf>
    <xf numFmtId="0" fontId="22" fillId="0" borderId="9" xfId="0" applyFont="1" applyBorder="1" applyAlignment="1">
      <alignment horizontal="left" vertical="center" wrapText="1"/>
    </xf>
    <xf numFmtId="0" fontId="24" fillId="0" borderId="4" xfId="0" applyFont="1" applyBorder="1" applyAlignment="1">
      <alignment horizontal="left" vertical="center" wrapText="1"/>
    </xf>
    <xf numFmtId="0" fontId="24" fillId="0" borderId="9" xfId="0" applyFont="1" applyBorder="1" applyAlignment="1">
      <alignment horizontal="center" vertical="center"/>
    </xf>
    <xf numFmtId="0" fontId="2" fillId="0" borderId="9" xfId="0" applyFont="1" applyBorder="1" applyAlignment="1">
      <alignment vertical="center"/>
    </xf>
    <xf numFmtId="0" fontId="1" fillId="0" borderId="9" xfId="0" applyFont="1" applyBorder="1" applyAlignment="1">
      <alignment vertical="center"/>
    </xf>
    <xf numFmtId="176" fontId="1" fillId="0" borderId="9" xfId="0" applyNumberFormat="1" applyFont="1" applyBorder="1" applyAlignment="1">
      <alignment horizontal="center" vertical="center"/>
    </xf>
    <xf numFmtId="0" fontId="20" fillId="0" borderId="9" xfId="0" applyFont="1" applyBorder="1" applyAlignment="1">
      <alignment vertical="center"/>
    </xf>
    <xf numFmtId="0" fontId="43" fillId="0" borderId="0" xfId="0" applyFont="1"/>
    <xf numFmtId="0" fontId="44" fillId="0" borderId="3" xfId="0" applyFont="1" applyBorder="1"/>
    <xf numFmtId="0" fontId="4" fillId="0" borderId="4" xfId="0" applyFont="1" applyBorder="1" applyAlignment="1">
      <alignment horizontal="justify"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horizontal="justify" vertical="center" wrapText="1"/>
    </xf>
    <xf numFmtId="0" fontId="2" fillId="0" borderId="4" xfId="0" applyFont="1" applyBorder="1" applyAlignment="1">
      <alignment horizontal="left" vertical="center"/>
    </xf>
    <xf numFmtId="0" fontId="29" fillId="0" borderId="9" xfId="0" applyFont="1" applyBorder="1" applyAlignment="1">
      <alignment horizontal="center" vertical="center"/>
    </xf>
    <xf numFmtId="0" fontId="29" fillId="0" borderId="9"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4" xfId="0" applyFont="1" applyBorder="1" applyAlignment="1">
      <alignment horizontal="left" vertical="center" wrapText="1"/>
    </xf>
    <xf numFmtId="0" fontId="16" fillId="0" borderId="9" xfId="0" applyFont="1" applyBorder="1" applyAlignment="1">
      <alignment horizontal="center" vertical="center"/>
    </xf>
    <xf numFmtId="178" fontId="16" fillId="0" borderId="9" xfId="0" applyNumberFormat="1" applyFont="1" applyBorder="1" applyAlignment="1">
      <alignment horizontal="center" vertical="center"/>
    </xf>
    <xf numFmtId="179" fontId="16" fillId="0" borderId="9" xfId="0" applyNumberFormat="1" applyFont="1" applyBorder="1" applyAlignment="1">
      <alignment horizontal="center" vertical="center"/>
    </xf>
    <xf numFmtId="0" fontId="0" fillId="0" borderId="0" xfId="0"/>
    <xf numFmtId="0" fontId="0" fillId="0" borderId="0" xfId="0"/>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26" fillId="0" borderId="9" xfId="0" applyFont="1" applyBorder="1" applyAlignment="1">
      <alignment horizontal="justify" vertical="center" wrapText="1"/>
    </xf>
    <xf numFmtId="0" fontId="18" fillId="0" borderId="3" xfId="0" applyFont="1" applyBorder="1" applyAlignment="1">
      <alignment horizontal="center" vertical="center" wrapText="1"/>
    </xf>
    <xf numFmtId="0" fontId="23" fillId="0" borderId="0" xfId="0" applyFont="1"/>
    <xf numFmtId="0" fontId="20" fillId="0" borderId="0" xfId="0" applyFont="1"/>
    <xf numFmtId="0" fontId="1" fillId="0" borderId="4" xfId="0" applyFont="1" applyBorder="1" applyAlignment="1">
      <alignment horizontal="center" vertical="center"/>
    </xf>
    <xf numFmtId="0" fontId="40" fillId="0" borderId="6" xfId="1" applyFont="1" applyBorder="1" applyAlignment="1">
      <alignment horizontal="left" vertical="center" wrapText="1"/>
    </xf>
    <xf numFmtId="0" fontId="7" fillId="0" borderId="0" xfId="1" applyFont="1" applyAlignment="1">
      <alignment horizontal="left" vertical="center"/>
    </xf>
    <xf numFmtId="0" fontId="0" fillId="0" borderId="0" xfId="0"/>
    <xf numFmtId="0" fontId="0" fillId="0" borderId="0" xfId="0" applyAlignment="1">
      <alignment horizontal="center" vertical="center"/>
    </xf>
    <xf numFmtId="0" fontId="39" fillId="0" borderId="4" xfId="0" applyFont="1" applyBorder="1" applyAlignment="1">
      <alignment horizontal="left" vertical="center" wrapText="1"/>
    </xf>
    <xf numFmtId="0" fontId="36" fillId="0" borderId="4" xfId="1" applyFont="1" applyBorder="1" applyAlignment="1">
      <alignment horizontal="left" wrapText="1"/>
    </xf>
    <xf numFmtId="0" fontId="36" fillId="0" borderId="4" xfId="1" applyFont="1" applyBorder="1" applyAlignment="1">
      <alignment horizontal="center" wrapText="1"/>
    </xf>
    <xf numFmtId="0" fontId="4" fillId="0" borderId="14" xfId="0" applyNumberFormat="1" applyFont="1" applyBorder="1" applyAlignment="1">
      <alignment horizontal="left" vertical="center" wrapText="1"/>
    </xf>
    <xf numFmtId="0" fontId="4" fillId="0" borderId="14" xfId="0" applyFont="1" applyBorder="1" applyAlignment="1">
      <alignment vertical="center"/>
    </xf>
    <xf numFmtId="0" fontId="4" fillId="0" borderId="15" xfId="1" applyNumberFormat="1" applyFont="1" applyBorder="1" applyAlignment="1">
      <alignment horizontal="center" wrapText="1"/>
    </xf>
    <xf numFmtId="1" fontId="4" fillId="0" borderId="15" xfId="1" applyNumberFormat="1" applyFont="1" applyBorder="1" applyAlignment="1">
      <alignment horizontal="center" vertical="center" wrapText="1"/>
    </xf>
    <xf numFmtId="0" fontId="4" fillId="2" borderId="15" xfId="1" applyFont="1" applyFill="1" applyBorder="1" applyAlignment="1">
      <alignment horizontal="center" wrapText="1"/>
    </xf>
    <xf numFmtId="0" fontId="4" fillId="0" borderId="14" xfId="0" applyFont="1" applyBorder="1" applyAlignment="1">
      <alignment horizontal="left" vertical="center"/>
    </xf>
    <xf numFmtId="0" fontId="4" fillId="0" borderId="15" xfId="1" applyNumberFormat="1" applyFont="1" applyBorder="1" applyAlignment="1">
      <alignment horizontal="center" vertical="top" wrapText="1"/>
    </xf>
    <xf numFmtId="0" fontId="4" fillId="0" borderId="14" xfId="0" applyFont="1" applyBorder="1" applyAlignment="1">
      <alignment horizontal="center" vertical="center"/>
    </xf>
    <xf numFmtId="0" fontId="4" fillId="3" borderId="15" xfId="1" applyFont="1" applyFill="1" applyBorder="1" applyAlignment="1">
      <alignment horizontal="center" wrapText="1"/>
    </xf>
    <xf numFmtId="0" fontId="1" fillId="0" borderId="15" xfId="1" applyNumberFormat="1" applyFont="1" applyBorder="1" applyAlignment="1">
      <alignment horizontal="center" vertical="top" wrapText="1"/>
    </xf>
    <xf numFmtId="0" fontId="4" fillId="0" borderId="15" xfId="1" applyFont="1" applyBorder="1" applyAlignment="1">
      <alignment horizontal="left" wrapText="1"/>
    </xf>
    <xf numFmtId="0" fontId="4" fillId="0" borderId="15" xfId="1" applyFont="1" applyBorder="1" applyAlignment="1">
      <alignment horizontal="center" wrapText="1"/>
    </xf>
    <xf numFmtId="0" fontId="4" fillId="0" borderId="15" xfId="1" applyFont="1" applyBorder="1" applyAlignment="1">
      <alignment horizontal="left" vertical="top" wrapText="1"/>
    </xf>
    <xf numFmtId="0" fontId="4" fillId="0" borderId="15" xfId="1" applyFont="1" applyBorder="1" applyAlignment="1">
      <alignment horizontal="center" vertical="top" wrapText="1"/>
    </xf>
    <xf numFmtId="1" fontId="4" fillId="0" borderId="15" xfId="1" applyNumberFormat="1" applyFont="1" applyBorder="1" applyAlignment="1">
      <alignment horizontal="center" vertical="top" wrapText="1"/>
    </xf>
    <xf numFmtId="0" fontId="1" fillId="0" borderId="15" xfId="1" applyFont="1" applyBorder="1" applyAlignment="1">
      <alignment horizontal="center" vertical="top" wrapText="1"/>
    </xf>
    <xf numFmtId="0" fontId="24" fillId="0" borderId="15" xfId="1" applyFont="1" applyBorder="1" applyAlignment="1">
      <alignment horizontal="left" wrapText="1"/>
    </xf>
    <xf numFmtId="1" fontId="4" fillId="0" borderId="15" xfId="1" applyNumberFormat="1" applyFont="1" applyBorder="1" applyAlignment="1">
      <alignment horizontal="center" wrapText="1"/>
    </xf>
    <xf numFmtId="0" fontId="4" fillId="0" borderId="15" xfId="1" applyFont="1" applyBorder="1" applyAlignment="1">
      <alignment wrapText="1"/>
    </xf>
    <xf numFmtId="0" fontId="4" fillId="0" borderId="16" xfId="1" applyFont="1" applyBorder="1" applyAlignment="1">
      <alignment horizontal="left" vertical="center" wrapText="1"/>
    </xf>
    <xf numFmtId="0" fontId="4" fillId="0" borderId="16" xfId="1" applyFont="1" applyBorder="1" applyAlignment="1">
      <alignment wrapText="1"/>
    </xf>
    <xf numFmtId="1" fontId="4" fillId="0" borderId="16" xfId="1" applyNumberFormat="1" applyFont="1" applyBorder="1" applyAlignment="1">
      <alignment horizontal="center" wrapText="1"/>
    </xf>
    <xf numFmtId="1" fontId="4" fillId="0" borderId="16" xfId="1" applyNumberFormat="1" applyFont="1" applyBorder="1" applyAlignment="1">
      <alignment horizontal="center" vertical="center" wrapText="1"/>
    </xf>
    <xf numFmtId="0" fontId="1" fillId="2" borderId="16" xfId="1" applyFont="1" applyFill="1" applyBorder="1" applyAlignment="1">
      <alignment horizontal="center" wrapText="1"/>
    </xf>
    <xf numFmtId="0" fontId="4" fillId="0" borderId="16" xfId="1" applyFont="1" applyBorder="1" applyAlignment="1">
      <alignment horizontal="left" wrapText="1"/>
    </xf>
    <xf numFmtId="0" fontId="4" fillId="0" borderId="15" xfId="1" applyFont="1" applyBorder="1" applyAlignment="1">
      <alignment vertical="center" wrapText="1"/>
    </xf>
    <xf numFmtId="0" fontId="27"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4" fillId="0" borderId="9" xfId="0" applyFont="1" applyBorder="1" applyAlignment="1">
      <alignment horizontal="center" vertical="center"/>
    </xf>
    <xf numFmtId="0" fontId="20" fillId="0" borderId="9" xfId="0" applyFont="1" applyBorder="1" applyAlignment="1">
      <alignment horizontal="center" vertical="center"/>
    </xf>
    <xf numFmtId="0" fontId="1" fillId="0" borderId="9" xfId="0" applyFont="1" applyBorder="1" applyAlignment="1">
      <alignment horizontal="left" vertical="center" wrapText="1"/>
    </xf>
    <xf numFmtId="0" fontId="4" fillId="0" borderId="9" xfId="0" applyFont="1" applyBorder="1" applyAlignment="1">
      <alignment horizontal="left" vertical="center" wrapText="1"/>
    </xf>
    <xf numFmtId="0" fontId="1" fillId="0" borderId="9" xfId="0" applyFont="1" applyFill="1" applyBorder="1" applyAlignment="1">
      <alignment horizontal="center" vertical="center"/>
    </xf>
    <xf numFmtId="0" fontId="30" fillId="0" borderId="9" xfId="0" applyFont="1" applyBorder="1" applyAlignment="1">
      <alignment horizontal="center" vertical="center" wrapText="1"/>
    </xf>
    <xf numFmtId="0" fontId="31" fillId="0" borderId="9" xfId="0" applyFont="1" applyBorder="1" applyAlignment="1">
      <alignment horizontal="center" vertical="center"/>
    </xf>
    <xf numFmtId="0" fontId="31" fillId="0" borderId="9" xfId="0" applyFont="1" applyBorder="1" applyAlignment="1">
      <alignment horizontal="center" vertical="center" wrapText="1"/>
    </xf>
    <xf numFmtId="0" fontId="32" fillId="0" borderId="9" xfId="0" applyFont="1" applyBorder="1" applyAlignment="1">
      <alignment horizontal="left" vertical="center" wrapText="1"/>
    </xf>
    <xf numFmtId="0" fontId="20" fillId="0" borderId="9" xfId="0" applyFont="1" applyBorder="1" applyAlignment="1">
      <alignment horizontal="left" vertical="center" wrapText="1"/>
    </xf>
    <xf numFmtId="0" fontId="3" fillId="0" borderId="0" xfId="0" applyFont="1" applyAlignment="1">
      <alignment horizontal="left" vertical="center"/>
    </xf>
    <xf numFmtId="0" fontId="35" fillId="0" borderId="9" xfId="0" applyFont="1" applyBorder="1" applyAlignment="1">
      <alignment horizontal="left" vertical="center" wrapText="1"/>
    </xf>
    <xf numFmtId="0" fontId="49" fillId="0" borderId="9" xfId="0" applyFont="1" applyBorder="1" applyAlignment="1">
      <alignment horizontal="left" vertical="center" wrapText="1"/>
    </xf>
    <xf numFmtId="0" fontId="1" fillId="0" borderId="9" xfId="0" applyFont="1" applyBorder="1" applyAlignment="1">
      <alignment vertical="center" wrapText="1"/>
    </xf>
    <xf numFmtId="0" fontId="24" fillId="0" borderId="9" xfId="0" applyFont="1" applyFill="1" applyBorder="1" applyAlignment="1">
      <alignment horizontal="center" vertical="center"/>
    </xf>
    <xf numFmtId="0" fontId="0" fillId="0" borderId="9" xfId="0" applyBorder="1" applyAlignment="1">
      <alignment vertical="center"/>
    </xf>
    <xf numFmtId="0" fontId="2" fillId="0" borderId="9" xfId="0" applyFont="1" applyBorder="1" applyAlignment="1">
      <alignment vertical="center" wrapText="1"/>
    </xf>
    <xf numFmtId="0" fontId="1" fillId="0" borderId="9" xfId="0" applyFont="1" applyBorder="1" applyAlignment="1">
      <alignment horizontal="justify" vertical="center"/>
    </xf>
    <xf numFmtId="0" fontId="23" fillId="0" borderId="9" xfId="0" applyFont="1" applyBorder="1" applyAlignment="1">
      <alignment vertical="center"/>
    </xf>
    <xf numFmtId="0" fontId="1" fillId="0" borderId="9" xfId="0" applyFont="1" applyFill="1" applyBorder="1" applyAlignment="1">
      <alignment horizontal="left" vertical="center"/>
    </xf>
    <xf numFmtId="0" fontId="51" fillId="0" borderId="9" xfId="1" applyFont="1" applyBorder="1" applyAlignment="1">
      <alignment vertical="center"/>
    </xf>
    <xf numFmtId="0" fontId="27" fillId="0" borderId="9" xfId="0" applyFont="1" applyBorder="1" applyAlignment="1">
      <alignment horizontal="justify" vertical="center"/>
    </xf>
    <xf numFmtId="0" fontId="27" fillId="0" borderId="9" xfId="0" applyFont="1" applyBorder="1" applyAlignment="1">
      <alignment vertical="center"/>
    </xf>
    <xf numFmtId="0" fontId="32" fillId="0" borderId="9" xfId="0" applyFont="1" applyBorder="1" applyAlignment="1">
      <alignment horizontal="justify" vertical="center"/>
    </xf>
    <xf numFmtId="0" fontId="28" fillId="0" borderId="9" xfId="0" applyFont="1" applyBorder="1" applyAlignment="1">
      <alignment horizontal="justify" vertical="center"/>
    </xf>
    <xf numFmtId="0" fontId="32" fillId="0" borderId="9" xfId="0" applyFont="1" applyBorder="1" applyAlignment="1">
      <alignment vertical="center"/>
    </xf>
    <xf numFmtId="0" fontId="42"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wrapText="1"/>
    </xf>
    <xf numFmtId="0" fontId="26" fillId="0" borderId="9" xfId="0" applyFont="1" applyBorder="1" applyAlignment="1">
      <alignment vertical="center" wrapText="1"/>
    </xf>
    <xf numFmtId="0" fontId="43" fillId="0" borderId="0" xfId="0" applyFont="1" applyAlignment="1">
      <alignment wrapText="1"/>
    </xf>
    <xf numFmtId="0" fontId="20" fillId="0" borderId="9" xfId="0" applyFont="1" applyBorder="1" applyAlignment="1">
      <alignment vertical="center" wrapText="1"/>
    </xf>
    <xf numFmtId="0" fontId="24" fillId="0" borderId="9" xfId="0" applyFont="1" applyBorder="1" applyAlignment="1">
      <alignment vertical="center" wrapText="1"/>
    </xf>
    <xf numFmtId="176" fontId="1" fillId="0" borderId="9" xfId="0" applyNumberFormat="1" applyFont="1" applyBorder="1" applyAlignment="1">
      <alignment horizontal="center"/>
    </xf>
    <xf numFmtId="176" fontId="4" fillId="0" borderId="9" xfId="0" applyNumberFormat="1" applyFont="1" applyBorder="1" applyAlignment="1">
      <alignment horizontal="center" vertical="center"/>
    </xf>
    <xf numFmtId="0" fontId="1" fillId="0" borderId="9" xfId="0" applyFont="1" applyFill="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9" xfId="0" applyFont="1" applyFill="1" applyBorder="1" applyAlignment="1">
      <alignment horizontal="center" vertical="center"/>
    </xf>
    <xf numFmtId="0" fontId="27" fillId="0" borderId="9" xfId="0" applyFont="1" applyBorder="1" applyAlignment="1">
      <alignment horizontal="center" vertical="center" wrapText="1"/>
    </xf>
    <xf numFmtId="0" fontId="1" fillId="0" borderId="9" xfId="0" applyFont="1" applyBorder="1" applyAlignment="1">
      <alignment horizontal="left" vertical="center"/>
    </xf>
    <xf numFmtId="0" fontId="27" fillId="0" borderId="9" xfId="0" applyFont="1" applyBorder="1" applyAlignment="1">
      <alignment horizontal="justify" vertical="center" wrapText="1"/>
    </xf>
    <xf numFmtId="0" fontId="1" fillId="0" borderId="9" xfId="0" applyFont="1" applyFill="1" applyBorder="1" applyAlignment="1">
      <alignment vertical="center"/>
    </xf>
    <xf numFmtId="0" fontId="43" fillId="0" borderId="9" xfId="0" applyFont="1" applyBorder="1" applyAlignment="1">
      <alignment wrapText="1"/>
    </xf>
    <xf numFmtId="0" fontId="37" fillId="0" borderId="9" xfId="0" applyFont="1" applyBorder="1"/>
    <xf numFmtId="0" fontId="1" fillId="0" borderId="9" xfId="0" applyFont="1" applyBorder="1" applyAlignment="1">
      <alignment horizontal="center"/>
    </xf>
    <xf numFmtId="0" fontId="4" fillId="0" borderId="9" xfId="0" applyFont="1" applyBorder="1"/>
    <xf numFmtId="0" fontId="1" fillId="0" borderId="9" xfId="0" applyFont="1" applyBorder="1" applyAlignment="1">
      <alignment horizontal="center" vertical="center"/>
    </xf>
    <xf numFmtId="0" fontId="1" fillId="0" borderId="9" xfId="0" applyFont="1" applyFill="1" applyBorder="1" applyAlignment="1">
      <alignment horizontal="center" vertical="center"/>
    </xf>
    <xf numFmtId="0" fontId="27" fillId="0" borderId="9" xfId="0" applyFont="1"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vertical="center"/>
    </xf>
    <xf numFmtId="0" fontId="27" fillId="0" borderId="9"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horizontal="center" vertical="center" wrapText="1"/>
    </xf>
    <xf numFmtId="0" fontId="0" fillId="0" borderId="10" xfId="0" applyBorder="1"/>
    <xf numFmtId="0" fontId="0" fillId="0" borderId="12" xfId="0" applyBorder="1"/>
    <xf numFmtId="0" fontId="1" fillId="0" borderId="9" xfId="0" applyFont="1" applyBorder="1" applyAlignment="1">
      <alignment horizontal="left" vertical="center"/>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0" xfId="0" applyNumberFormat="1" applyFont="1" applyBorder="1" applyAlignment="1">
      <alignment horizontal="left" vertical="center" wrapText="1"/>
    </xf>
    <xf numFmtId="2" fontId="38" fillId="0" borderId="12" xfId="0" applyNumberFormat="1" applyFont="1" applyBorder="1" applyAlignment="1">
      <alignment horizontal="left" vertical="center" wrapText="1"/>
    </xf>
    <xf numFmtId="0" fontId="40" fillId="0" borderId="20" xfId="1" applyFont="1" applyBorder="1" applyAlignment="1">
      <alignment horizontal="left" vertical="center" wrapText="1"/>
    </xf>
    <xf numFmtId="0" fontId="40" fillId="0" borderId="0" xfId="1" applyFont="1" applyBorder="1" applyAlignment="1">
      <alignment horizontal="left" vertical="center" wrapText="1"/>
    </xf>
    <xf numFmtId="0" fontId="40" fillId="0" borderId="21" xfId="1" applyFont="1" applyBorder="1" applyAlignment="1">
      <alignment horizontal="left" vertical="center" wrapText="1"/>
    </xf>
    <xf numFmtId="0" fontId="40" fillId="0" borderId="17" xfId="1" applyFont="1" applyBorder="1" applyAlignment="1">
      <alignment horizontal="left" vertical="center" wrapText="1"/>
    </xf>
    <xf numFmtId="0" fontId="40" fillId="0" borderId="18" xfId="1" applyFont="1" applyBorder="1" applyAlignment="1">
      <alignment horizontal="left" vertical="center" wrapText="1"/>
    </xf>
    <xf numFmtId="0" fontId="40" fillId="0" borderId="19" xfId="1" applyFont="1" applyBorder="1" applyAlignment="1">
      <alignment horizontal="left" vertical="center" wrapText="1"/>
    </xf>
    <xf numFmtId="0" fontId="7" fillId="0" borderId="0" xfId="1" applyFont="1" applyAlignment="1">
      <alignment horizontal="left" vertical="center"/>
    </xf>
    <xf numFmtId="0" fontId="4" fillId="0" borderId="9" xfId="0" applyFont="1" applyBorder="1" applyAlignment="1">
      <alignment horizontal="center" vertical="center"/>
    </xf>
    <xf numFmtId="0" fontId="0" fillId="0" borderId="11" xfId="0" applyBorder="1"/>
    <xf numFmtId="0" fontId="1" fillId="0" borderId="4" xfId="0" applyFont="1" applyBorder="1" applyAlignment="1">
      <alignment horizontal="center" vertical="center"/>
    </xf>
    <xf numFmtId="0" fontId="0" fillId="0" borderId="4" xfId="0" applyBorder="1"/>
    <xf numFmtId="0" fontId="28" fillId="0" borderId="9" xfId="0" applyFont="1" applyBorder="1" applyAlignment="1">
      <alignment horizontal="center" vertical="center"/>
    </xf>
    <xf numFmtId="0" fontId="28" fillId="0" borderId="4"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8" fillId="0" borderId="9" xfId="0" applyFont="1" applyBorder="1" applyAlignment="1">
      <alignment horizontal="center" vertical="center" wrapText="1"/>
    </xf>
    <xf numFmtId="0" fontId="1" fillId="0" borderId="10" xfId="0" applyFont="1" applyBorder="1"/>
    <xf numFmtId="0" fontId="1" fillId="0" borderId="11" xfId="0" applyFont="1" applyBorder="1"/>
    <xf numFmtId="0" fontId="1" fillId="0" borderId="4" xfId="0" applyFont="1" applyBorder="1" applyAlignment="1">
      <alignment horizontal="center" vertical="center" wrapText="1"/>
    </xf>
    <xf numFmtId="0" fontId="1" fillId="0" borderId="12" xfId="0" applyFont="1" applyBorder="1"/>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1" fillId="0" borderId="9" xfId="0" applyFont="1" applyBorder="1"/>
    <xf numFmtId="0" fontId="0" fillId="0" borderId="9" xfId="0" applyBorder="1"/>
    <xf numFmtId="0" fontId="24" fillId="0" borderId="9"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
  <sheetViews>
    <sheetView topLeftCell="A7" zoomScale="115" zoomScaleNormal="115" workbookViewId="0">
      <selection activeCell="D15" sqref="D15"/>
    </sheetView>
  </sheetViews>
  <sheetFormatPr defaultRowHeight="13.8" x14ac:dyDescent="0.25"/>
  <cols>
    <col min="1" max="1" width="9.109375" style="79" bestFit="1" customWidth="1"/>
    <col min="2" max="2" width="9.5546875" bestFit="1" customWidth="1"/>
    <col min="3" max="3" width="63.44140625" style="40" customWidth="1"/>
    <col min="5" max="5" width="6.77734375" bestFit="1" customWidth="1"/>
    <col min="6" max="6" width="16.88671875" style="40" customWidth="1"/>
    <col min="7" max="7" width="18.33203125" bestFit="1" customWidth="1"/>
  </cols>
  <sheetData>
    <row r="1" spans="1:9" ht="18" x14ac:dyDescent="0.25">
      <c r="A1" s="182" t="s">
        <v>5</v>
      </c>
      <c r="B1" s="183" t="s">
        <v>6</v>
      </c>
      <c r="C1" s="184" t="s">
        <v>9</v>
      </c>
      <c r="D1" s="183" t="s">
        <v>10</v>
      </c>
      <c r="E1" s="183" t="s">
        <v>7</v>
      </c>
      <c r="F1" s="184" t="s">
        <v>11</v>
      </c>
      <c r="G1" s="183" t="s">
        <v>12</v>
      </c>
      <c r="H1" s="143"/>
      <c r="I1" s="2" t="s">
        <v>70</v>
      </c>
    </row>
    <row r="2" spans="1:9" ht="14.4" x14ac:dyDescent="0.25">
      <c r="A2" s="175">
        <v>1</v>
      </c>
      <c r="B2" s="174">
        <v>22039060</v>
      </c>
      <c r="C2" s="185" t="s">
        <v>228</v>
      </c>
      <c r="D2" s="113">
        <v>0</v>
      </c>
      <c r="E2" s="175">
        <f>D2</f>
        <v>0</v>
      </c>
      <c r="F2" s="186" t="s">
        <v>20</v>
      </c>
      <c r="G2" s="178" t="s">
        <v>21</v>
      </c>
      <c r="H2" s="143"/>
      <c r="I2" s="187" t="s">
        <v>30</v>
      </c>
    </row>
    <row r="3" spans="1:9" ht="28.8" x14ac:dyDescent="0.25">
      <c r="A3" s="175">
        <v>2</v>
      </c>
      <c r="B3" s="174">
        <v>22039028</v>
      </c>
      <c r="C3" s="110" t="s">
        <v>22</v>
      </c>
      <c r="D3" s="175">
        <v>20</v>
      </c>
      <c r="E3" s="175">
        <f>D3</f>
        <v>20</v>
      </c>
      <c r="F3" s="186" t="s">
        <v>23</v>
      </c>
      <c r="G3" s="175"/>
      <c r="H3" s="143"/>
      <c r="I3" s="143"/>
    </row>
    <row r="4" spans="1:9" ht="27.6" x14ac:dyDescent="0.25">
      <c r="A4" s="175">
        <v>3</v>
      </c>
      <c r="B4" s="174">
        <v>22039022</v>
      </c>
      <c r="C4" s="110" t="s">
        <v>24</v>
      </c>
      <c r="D4" s="175">
        <v>2</v>
      </c>
      <c r="E4" s="175">
        <f>D4</f>
        <v>2</v>
      </c>
      <c r="F4" s="186" t="s">
        <v>25</v>
      </c>
      <c r="G4" s="175"/>
      <c r="H4" s="143"/>
      <c r="I4" s="143"/>
    </row>
    <row r="5" spans="1:9" ht="41.4" x14ac:dyDescent="0.25">
      <c r="A5" s="175">
        <v>4</v>
      </c>
      <c r="B5" s="174">
        <v>22039027</v>
      </c>
      <c r="C5" s="188" t="s">
        <v>229</v>
      </c>
      <c r="D5" s="175">
        <f>8+2.05</f>
        <v>10.050000000000001</v>
      </c>
      <c r="E5" s="175">
        <f>D5</f>
        <v>10.050000000000001</v>
      </c>
      <c r="F5" s="179" t="s">
        <v>26</v>
      </c>
      <c r="G5" s="178"/>
      <c r="H5" s="143"/>
      <c r="I5" s="143"/>
    </row>
    <row r="6" spans="1:9" ht="41.4" x14ac:dyDescent="0.25">
      <c r="A6" s="230">
        <v>5</v>
      </c>
      <c r="B6" s="232">
        <v>22039033</v>
      </c>
      <c r="C6" s="185" t="s">
        <v>230</v>
      </c>
      <c r="D6" s="175">
        <v>60</v>
      </c>
      <c r="E6" s="230">
        <f>SUM(D6:D8)</f>
        <v>67</v>
      </c>
      <c r="F6" s="186" t="s">
        <v>27</v>
      </c>
      <c r="G6" s="175"/>
      <c r="H6" s="143"/>
      <c r="I6" s="143"/>
    </row>
    <row r="7" spans="1:9" s="133" customFormat="1" ht="14.4" x14ac:dyDescent="0.25">
      <c r="A7" s="231"/>
      <c r="B7" s="231"/>
      <c r="C7" s="189" t="s">
        <v>231</v>
      </c>
      <c r="D7" s="175">
        <v>5</v>
      </c>
      <c r="E7" s="231"/>
      <c r="F7" s="186" t="s">
        <v>25</v>
      </c>
      <c r="G7" s="175"/>
      <c r="H7" s="143"/>
      <c r="I7" s="143"/>
    </row>
    <row r="8" spans="1:9" ht="14.4" x14ac:dyDescent="0.25">
      <c r="A8" s="231"/>
      <c r="B8" s="231"/>
      <c r="C8" s="193" t="s">
        <v>232</v>
      </c>
      <c r="D8" s="175">
        <v>2</v>
      </c>
      <c r="E8" s="231"/>
      <c r="F8" s="186" t="s">
        <v>233</v>
      </c>
      <c r="G8" s="175"/>
      <c r="H8" s="143"/>
      <c r="I8" s="143"/>
    </row>
    <row r="9" spans="1:9" ht="27.6" x14ac:dyDescent="0.25">
      <c r="A9" s="175">
        <v>6</v>
      </c>
      <c r="B9" s="174">
        <v>22039035</v>
      </c>
      <c r="C9" s="110" t="s">
        <v>28</v>
      </c>
      <c r="D9" s="175">
        <v>2</v>
      </c>
      <c r="E9" s="175">
        <f>D9</f>
        <v>2</v>
      </c>
      <c r="F9" s="186" t="s">
        <v>20</v>
      </c>
      <c r="G9" s="175"/>
      <c r="H9" s="143"/>
      <c r="I9" s="143"/>
    </row>
    <row r="10" spans="1:9" ht="41.4" x14ac:dyDescent="0.25">
      <c r="A10" s="230">
        <v>7</v>
      </c>
      <c r="B10" s="232">
        <v>22039030</v>
      </c>
      <c r="C10" s="110" t="s">
        <v>234</v>
      </c>
      <c r="D10" s="175">
        <v>13</v>
      </c>
      <c r="E10" s="230">
        <f>SUM(D10:D13)</f>
        <v>19</v>
      </c>
      <c r="F10" s="180" t="s">
        <v>32</v>
      </c>
      <c r="G10" s="192"/>
      <c r="H10" s="143"/>
      <c r="I10" s="143"/>
    </row>
    <row r="11" spans="1:9" ht="28.8" x14ac:dyDescent="0.25">
      <c r="A11" s="230"/>
      <c r="B11" s="232"/>
      <c r="C11" s="190" t="s">
        <v>235</v>
      </c>
      <c r="D11" s="181">
        <v>2</v>
      </c>
      <c r="E11" s="230"/>
      <c r="F11" s="186" t="s">
        <v>236</v>
      </c>
      <c r="G11" s="175"/>
      <c r="H11" s="143"/>
      <c r="I11" s="143"/>
    </row>
    <row r="12" spans="1:9" ht="28.8" x14ac:dyDescent="0.25">
      <c r="A12" s="230"/>
      <c r="B12" s="232"/>
      <c r="C12" s="190" t="s">
        <v>237</v>
      </c>
      <c r="D12" s="181">
        <v>2</v>
      </c>
      <c r="E12" s="230"/>
      <c r="F12" s="186" t="s">
        <v>236</v>
      </c>
      <c r="G12" s="175"/>
      <c r="H12" s="143"/>
      <c r="I12" s="143"/>
    </row>
    <row r="13" spans="1:9" ht="28.8" x14ac:dyDescent="0.25">
      <c r="A13" s="230"/>
      <c r="B13" s="232"/>
      <c r="C13" s="190" t="s">
        <v>238</v>
      </c>
      <c r="D13" s="181">
        <v>2</v>
      </c>
      <c r="E13" s="230"/>
      <c r="F13" s="186" t="s">
        <v>236</v>
      </c>
      <c r="G13" s="175"/>
      <c r="H13" s="143"/>
      <c r="I13" s="143"/>
    </row>
    <row r="14" spans="1:9" ht="14.4" x14ac:dyDescent="0.25">
      <c r="A14" s="175">
        <v>8</v>
      </c>
      <c r="B14" s="174">
        <v>22039031</v>
      </c>
      <c r="C14" s="188" t="s">
        <v>239</v>
      </c>
      <c r="D14" s="175">
        <v>2</v>
      </c>
      <c r="E14" s="175">
        <f>D14</f>
        <v>2</v>
      </c>
      <c r="F14" s="186" t="s">
        <v>20</v>
      </c>
      <c r="G14" s="175"/>
      <c r="H14" s="143"/>
      <c r="I14" s="143"/>
    </row>
    <row r="15" spans="1:9" ht="28.8" x14ac:dyDescent="0.25">
      <c r="A15" s="227">
        <v>9</v>
      </c>
      <c r="B15" s="228">
        <v>22039052</v>
      </c>
      <c r="C15" s="190" t="s">
        <v>235</v>
      </c>
      <c r="D15" s="191">
        <v>0</v>
      </c>
      <c r="E15" s="229">
        <f>SUM(D15:D17)</f>
        <v>0</v>
      </c>
      <c r="F15" s="186" t="s">
        <v>236</v>
      </c>
      <c r="G15" s="114" t="s">
        <v>240</v>
      </c>
      <c r="H15" s="143"/>
      <c r="I15" s="143"/>
    </row>
    <row r="16" spans="1:9" ht="28.8" x14ac:dyDescent="0.25">
      <c r="A16" s="227"/>
      <c r="B16" s="228"/>
      <c r="C16" s="190" t="s">
        <v>237</v>
      </c>
      <c r="D16" s="191">
        <v>0</v>
      </c>
      <c r="E16" s="229"/>
      <c r="F16" s="186" t="s">
        <v>236</v>
      </c>
      <c r="G16" s="114" t="s">
        <v>240</v>
      </c>
      <c r="H16" s="143"/>
      <c r="I16" s="143"/>
    </row>
    <row r="17" spans="1:9" ht="28.8" x14ac:dyDescent="0.25">
      <c r="A17" s="227"/>
      <c r="B17" s="228"/>
      <c r="C17" s="190" t="s">
        <v>238</v>
      </c>
      <c r="D17" s="191">
        <v>0</v>
      </c>
      <c r="E17" s="229"/>
      <c r="F17" s="186" t="s">
        <v>236</v>
      </c>
      <c r="G17" s="114" t="s">
        <v>240</v>
      </c>
      <c r="H17" s="143"/>
      <c r="I17" s="143"/>
    </row>
  </sheetData>
  <mergeCells count="9">
    <mergeCell ref="A15:A17"/>
    <mergeCell ref="B15:B17"/>
    <mergeCell ref="E15:E17"/>
    <mergeCell ref="E6:E8"/>
    <mergeCell ref="A10:A13"/>
    <mergeCell ref="B10:B13"/>
    <mergeCell ref="E10:E13"/>
    <mergeCell ref="A6:A8"/>
    <mergeCell ref="B6:B8"/>
  </mergeCells>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workbookViewId="0">
      <selection activeCell="I16" sqref="I16"/>
    </sheetView>
  </sheetViews>
  <sheetFormatPr defaultColWidth="9" defaultRowHeight="13.8" x14ac:dyDescent="0.25"/>
  <cols>
    <col min="1" max="1" width="10.6640625" style="23" bestFit="1" customWidth="1"/>
    <col min="2" max="2" width="15.44140625" style="23" bestFit="1" customWidth="1"/>
    <col min="3" max="3" width="9.44140625" style="23" customWidth="1"/>
    <col min="4" max="4" width="15.44140625" style="23" bestFit="1" customWidth="1"/>
    <col min="5" max="9" width="11.77734375" style="23" bestFit="1" customWidth="1"/>
    <col min="10" max="12" width="9" style="23" customWidth="1"/>
    <col min="13" max="16384" width="9" style="23"/>
  </cols>
  <sheetData>
    <row r="1" spans="1:11" ht="15.75" customHeight="1" x14ac:dyDescent="0.25">
      <c r="A1" s="22" t="s">
        <v>6</v>
      </c>
      <c r="B1" s="7" t="s">
        <v>58</v>
      </c>
      <c r="C1" s="89" t="s">
        <v>59</v>
      </c>
      <c r="D1" s="22" t="s">
        <v>60</v>
      </c>
      <c r="E1" s="7" t="s">
        <v>61</v>
      </c>
      <c r="F1" s="89" t="s">
        <v>62</v>
      </c>
      <c r="G1" s="7" t="s">
        <v>63</v>
      </c>
      <c r="H1" s="7" t="s">
        <v>64</v>
      </c>
      <c r="I1" s="7" t="s">
        <v>65</v>
      </c>
    </row>
    <row r="2" spans="1:11" ht="14.4" customHeight="1" x14ac:dyDescent="0.25">
      <c r="A2" s="90">
        <v>11839012</v>
      </c>
      <c r="B2" s="90">
        <v>95</v>
      </c>
      <c r="C2" s="116">
        <v>100</v>
      </c>
      <c r="D2" s="90">
        <v>0</v>
      </c>
      <c r="E2" s="116">
        <v>60</v>
      </c>
      <c r="F2" s="116">
        <v>100</v>
      </c>
      <c r="G2" s="116">
        <v>92</v>
      </c>
      <c r="H2" s="90">
        <v>1</v>
      </c>
      <c r="I2" s="90">
        <v>1</v>
      </c>
    </row>
    <row r="3" spans="1:11" ht="14.4" customHeight="1" x14ac:dyDescent="0.25">
      <c r="A3" s="90">
        <v>11839002</v>
      </c>
      <c r="B3" s="90">
        <v>89</v>
      </c>
      <c r="C3" s="116">
        <v>97.473684210526315</v>
      </c>
      <c r="D3" s="90">
        <v>0</v>
      </c>
      <c r="E3" s="116">
        <v>60</v>
      </c>
      <c r="F3" s="116">
        <v>97.473684210526315</v>
      </c>
      <c r="G3" s="116">
        <v>89.978947368421061</v>
      </c>
      <c r="H3" s="90">
        <v>2</v>
      </c>
      <c r="I3" s="90">
        <v>2</v>
      </c>
    </row>
    <row r="4" spans="1:11" ht="14.4" customHeight="1" x14ac:dyDescent="0.25">
      <c r="A4" s="91">
        <v>11939020</v>
      </c>
      <c r="B4" s="90">
        <v>79</v>
      </c>
      <c r="C4" s="116">
        <v>93.26315789473685</v>
      </c>
      <c r="D4" s="90">
        <v>0</v>
      </c>
      <c r="E4" s="116">
        <v>60</v>
      </c>
      <c r="F4" s="116">
        <v>93.26315789473685</v>
      </c>
      <c r="G4" s="116">
        <v>86.610526315789485</v>
      </c>
      <c r="H4" s="90">
        <v>3</v>
      </c>
      <c r="I4" s="90">
        <v>3</v>
      </c>
    </row>
    <row r="5" spans="1:11" ht="14.4" customHeight="1" x14ac:dyDescent="0.25">
      <c r="A5" s="91">
        <v>11939017</v>
      </c>
      <c r="B5" s="90">
        <v>62</v>
      </c>
      <c r="C5" s="116">
        <v>86.10526315789474</v>
      </c>
      <c r="D5" s="90">
        <v>3</v>
      </c>
      <c r="E5" s="116">
        <v>88.235294117647058</v>
      </c>
      <c r="F5" s="116">
        <v>86.10526315789474</v>
      </c>
      <c r="G5" s="116">
        <v>86.531269349845218</v>
      </c>
      <c r="H5" s="90">
        <v>4</v>
      </c>
      <c r="I5" s="90">
        <v>4</v>
      </c>
    </row>
    <row r="6" spans="1:11" ht="14.4" customHeight="1" x14ac:dyDescent="0.25">
      <c r="A6" s="91">
        <v>11739012</v>
      </c>
      <c r="B6" s="90">
        <v>30</v>
      </c>
      <c r="C6" s="116">
        <v>72.631578947368425</v>
      </c>
      <c r="D6" s="90">
        <v>0</v>
      </c>
      <c r="E6" s="116">
        <v>60</v>
      </c>
      <c r="F6" s="116">
        <v>72.631578947368425</v>
      </c>
      <c r="G6" s="116">
        <v>70.10526315789474</v>
      </c>
      <c r="H6" s="90">
        <v>5</v>
      </c>
      <c r="I6" s="90">
        <v>5</v>
      </c>
    </row>
    <row r="7" spans="1:11" ht="14.4" customHeight="1" x14ac:dyDescent="0.25">
      <c r="A7" s="90">
        <v>12139006</v>
      </c>
      <c r="B7" s="90">
        <v>15</v>
      </c>
      <c r="C7" s="116">
        <v>66.315789473684205</v>
      </c>
      <c r="D7" s="90">
        <v>2.25</v>
      </c>
      <c r="E7" s="116">
        <v>81.17647058823529</v>
      </c>
      <c r="F7" s="116">
        <v>66.315789473684205</v>
      </c>
      <c r="G7" s="116">
        <v>69.287925696594428</v>
      </c>
      <c r="H7" s="90">
        <v>6</v>
      </c>
      <c r="I7" s="90">
        <v>6</v>
      </c>
    </row>
    <row r="8" spans="1:11" ht="14.4" customHeight="1" x14ac:dyDescent="0.25">
      <c r="A8" s="90">
        <v>11739002</v>
      </c>
      <c r="B8" s="90">
        <v>5</v>
      </c>
      <c r="C8" s="116">
        <v>62.10526315789474</v>
      </c>
      <c r="D8" s="90">
        <v>4</v>
      </c>
      <c r="E8" s="116">
        <v>97.64705882352942</v>
      </c>
      <c r="F8" s="116">
        <v>62.10526315789474</v>
      </c>
      <c r="G8" s="116">
        <v>69.213622291021679</v>
      </c>
      <c r="H8" s="90">
        <v>7</v>
      </c>
      <c r="I8" s="90">
        <v>7</v>
      </c>
    </row>
    <row r="9" spans="1:11" ht="14.4" customHeight="1" x14ac:dyDescent="0.25">
      <c r="A9" s="91">
        <v>11839009</v>
      </c>
      <c r="B9" s="90">
        <v>5</v>
      </c>
      <c r="C9" s="116">
        <v>62.10526315789474</v>
      </c>
      <c r="D9" s="90">
        <v>4</v>
      </c>
      <c r="E9" s="116">
        <v>97.64705882352942</v>
      </c>
      <c r="F9" s="116">
        <v>62.10526315789474</v>
      </c>
      <c r="G9" s="116">
        <v>69.213622291021679</v>
      </c>
      <c r="H9" s="90">
        <v>7</v>
      </c>
      <c r="I9" s="90">
        <v>7</v>
      </c>
    </row>
    <row r="10" spans="1:11" ht="14.4" customHeight="1" x14ac:dyDescent="0.25">
      <c r="A10" s="91">
        <v>11739007</v>
      </c>
      <c r="B10" s="90">
        <v>5</v>
      </c>
      <c r="C10" s="116">
        <v>62.10526315789474</v>
      </c>
      <c r="D10" s="90">
        <v>0</v>
      </c>
      <c r="E10" s="116">
        <v>60</v>
      </c>
      <c r="F10" s="116">
        <v>62.10526315789474</v>
      </c>
      <c r="G10" s="116">
        <v>61.684210526315795</v>
      </c>
      <c r="H10" s="90">
        <v>7</v>
      </c>
      <c r="I10" s="90">
        <v>14</v>
      </c>
    </row>
    <row r="11" spans="1:11" ht="14.4" customHeight="1" x14ac:dyDescent="0.25">
      <c r="A11" s="90">
        <v>12139022</v>
      </c>
      <c r="B11" s="90">
        <v>2</v>
      </c>
      <c r="C11" s="116">
        <v>60.842105263157897</v>
      </c>
      <c r="D11" s="90">
        <v>0.5</v>
      </c>
      <c r="E11" s="116">
        <v>64.705882352941174</v>
      </c>
      <c r="F11" s="116">
        <v>60.842105263157897</v>
      </c>
      <c r="G11" s="116">
        <v>61.61486068111455</v>
      </c>
      <c r="H11" s="90">
        <v>10</v>
      </c>
      <c r="I11" s="90">
        <v>15</v>
      </c>
      <c r="K11" s="41"/>
    </row>
    <row r="12" spans="1:11" ht="13.8" customHeight="1" x14ac:dyDescent="0.25">
      <c r="A12" s="91">
        <v>12039021</v>
      </c>
      <c r="B12" s="90">
        <v>0</v>
      </c>
      <c r="C12" s="116">
        <v>60</v>
      </c>
      <c r="D12" s="90">
        <v>4.25</v>
      </c>
      <c r="E12" s="116">
        <v>100</v>
      </c>
      <c r="F12" s="116">
        <v>60</v>
      </c>
      <c r="G12" s="116">
        <v>68</v>
      </c>
      <c r="H12" s="90">
        <v>11</v>
      </c>
      <c r="I12" s="90">
        <v>9</v>
      </c>
      <c r="K12" s="41"/>
    </row>
    <row r="13" spans="1:11" ht="13.8" customHeight="1" x14ac:dyDescent="0.25">
      <c r="A13" s="91">
        <v>11939016</v>
      </c>
      <c r="B13" s="90">
        <v>0</v>
      </c>
      <c r="C13" s="116">
        <v>60</v>
      </c>
      <c r="D13" s="90">
        <v>3.25</v>
      </c>
      <c r="E13" s="116">
        <v>90.588235294117652</v>
      </c>
      <c r="F13" s="116">
        <v>60</v>
      </c>
      <c r="G13" s="116">
        <v>66.117647058823536</v>
      </c>
      <c r="H13" s="90">
        <v>11</v>
      </c>
      <c r="I13" s="90">
        <v>10</v>
      </c>
      <c r="K13" s="41"/>
    </row>
    <row r="14" spans="1:11" ht="14.4" customHeight="1" x14ac:dyDescent="0.25">
      <c r="A14" s="91">
        <v>12039012</v>
      </c>
      <c r="B14" s="90">
        <v>0</v>
      </c>
      <c r="C14" s="116">
        <v>60</v>
      </c>
      <c r="D14" s="90">
        <v>2.75</v>
      </c>
      <c r="E14" s="116">
        <v>85.882352941176464</v>
      </c>
      <c r="F14" s="116">
        <v>60</v>
      </c>
      <c r="G14" s="116">
        <v>65.17647058823529</v>
      </c>
      <c r="H14" s="90">
        <v>11</v>
      </c>
      <c r="I14" s="90">
        <v>11</v>
      </c>
      <c r="K14" s="41"/>
    </row>
    <row r="15" spans="1:11" ht="14.4" customHeight="1" x14ac:dyDescent="0.25">
      <c r="A15" s="91">
        <v>12039018</v>
      </c>
      <c r="B15" s="90">
        <v>0</v>
      </c>
      <c r="C15" s="116">
        <v>60</v>
      </c>
      <c r="D15" s="90">
        <v>2</v>
      </c>
      <c r="E15" s="116">
        <v>78.82352941176471</v>
      </c>
      <c r="F15" s="116">
        <v>60</v>
      </c>
      <c r="G15" s="116">
        <v>63.764705882352942</v>
      </c>
      <c r="H15" s="90">
        <v>11</v>
      </c>
      <c r="I15" s="90">
        <v>12</v>
      </c>
      <c r="K15" s="41"/>
    </row>
    <row r="16" spans="1:11" ht="13.8" customHeight="1" x14ac:dyDescent="0.25">
      <c r="A16" s="91">
        <v>12039010</v>
      </c>
      <c r="B16" s="90">
        <v>0</v>
      </c>
      <c r="C16" s="116">
        <v>60</v>
      </c>
      <c r="D16" s="90">
        <v>1.6</v>
      </c>
      <c r="E16" s="116">
        <v>75.058823529411768</v>
      </c>
      <c r="F16" s="116">
        <v>60</v>
      </c>
      <c r="G16" s="116">
        <v>63.011764705882356</v>
      </c>
      <c r="H16" s="90">
        <v>11</v>
      </c>
      <c r="I16" s="90">
        <v>13</v>
      </c>
      <c r="K16" s="41"/>
    </row>
    <row r="17" spans="1:11" ht="13.8" customHeight="1" x14ac:dyDescent="0.25">
      <c r="A17" s="26"/>
      <c r="K17" s="41"/>
    </row>
    <row r="18" spans="1:11" x14ac:dyDescent="0.25">
      <c r="K18" s="41"/>
    </row>
    <row r="19" spans="1:11" x14ac:dyDescent="0.25">
      <c r="A19" s="1" t="s">
        <v>66</v>
      </c>
      <c r="K19" s="41"/>
    </row>
    <row r="20" spans="1:11" x14ac:dyDescent="0.25">
      <c r="A20" s="1" t="s">
        <v>67</v>
      </c>
      <c r="K20" s="41"/>
    </row>
    <row r="21" spans="1:11" x14ac:dyDescent="0.25">
      <c r="A21" s="1" t="s">
        <v>68</v>
      </c>
      <c r="K21" s="41"/>
    </row>
    <row r="22" spans="1:11" x14ac:dyDescent="0.25">
      <c r="A22" s="1" t="s">
        <v>69</v>
      </c>
      <c r="K22" s="41"/>
    </row>
    <row r="23" spans="1:11" x14ac:dyDescent="0.25">
      <c r="K23" s="41"/>
    </row>
    <row r="24" spans="1:11" ht="13.8" customHeight="1" x14ac:dyDescent="0.25"/>
    <row r="25" spans="1:11" ht="13.8" customHeight="1" x14ac:dyDescent="0.25"/>
    <row r="26" spans="1:11" ht="13.8" customHeight="1" x14ac:dyDescent="0.25"/>
    <row r="30" spans="1:11" ht="13.8" customHeight="1" x14ac:dyDescent="0.25"/>
    <row r="34" ht="13.8" customHeight="1" x14ac:dyDescent="0.25"/>
  </sheetData>
  <autoFilter ref="A1:I15" xr:uid="{00000000-0009-0000-0000-000008000000}">
    <sortState ref="A2:I16">
      <sortCondition ref="H1:H15"/>
    </sortState>
  </autoFilter>
  <sortState ref="A2:I34">
    <sortCondition ref="H1"/>
  </sortState>
  <phoneticPr fontId="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8"/>
  <sheetViews>
    <sheetView topLeftCell="A65" workbookViewId="0">
      <selection activeCell="D88" sqref="D88"/>
    </sheetView>
  </sheetViews>
  <sheetFormatPr defaultRowHeight="13.8" x14ac:dyDescent="0.25"/>
  <cols>
    <col min="1" max="1" width="6.21875" style="79" bestFit="1" customWidth="1"/>
    <col min="2" max="2" width="9.77734375" style="79" customWidth="1"/>
    <col min="3" max="3" width="9.5546875" style="40" bestFit="1" customWidth="1"/>
    <col min="4" max="4" width="66.109375" style="109" customWidth="1"/>
    <col min="5" max="5" width="9.21875" style="79" bestFit="1" customWidth="1"/>
    <col min="6" max="6" width="6" style="79" bestFit="1" customWidth="1"/>
    <col min="7" max="7" width="14.21875" style="207" customWidth="1"/>
    <col min="8" max="8" width="16.33203125" style="40" customWidth="1"/>
  </cols>
  <sheetData>
    <row r="1" spans="1:8" ht="15.6" customHeight="1" x14ac:dyDescent="0.25">
      <c r="A1" s="125" t="s">
        <v>5</v>
      </c>
      <c r="B1" s="125" t="s">
        <v>6</v>
      </c>
      <c r="C1" s="125" t="s">
        <v>8</v>
      </c>
      <c r="D1" s="125" t="s">
        <v>9</v>
      </c>
      <c r="E1" s="125" t="s">
        <v>10</v>
      </c>
      <c r="F1" s="125" t="s">
        <v>7</v>
      </c>
      <c r="G1" s="126" t="s">
        <v>11</v>
      </c>
      <c r="H1" s="203" t="s">
        <v>12</v>
      </c>
    </row>
    <row r="2" spans="1:8" x14ac:dyDescent="0.25">
      <c r="A2" s="230">
        <v>1</v>
      </c>
      <c r="B2" s="232">
        <v>22039025</v>
      </c>
      <c r="C2" s="240" t="s">
        <v>13</v>
      </c>
      <c r="D2" s="198" t="s">
        <v>241</v>
      </c>
      <c r="E2" s="175">
        <v>4</v>
      </c>
      <c r="F2" s="230">
        <f>SUM(E2:E3)</f>
        <v>4</v>
      </c>
      <c r="G2" s="190" t="s">
        <v>14</v>
      </c>
      <c r="H2" s="204"/>
    </row>
    <row r="3" spans="1:8" ht="41.4" x14ac:dyDescent="0.25">
      <c r="A3" s="239"/>
      <c r="B3" s="239"/>
      <c r="C3" s="239"/>
      <c r="D3" s="199" t="s">
        <v>242</v>
      </c>
      <c r="E3" s="113">
        <v>0</v>
      </c>
      <c r="F3" s="239"/>
      <c r="G3" s="190" t="s">
        <v>14</v>
      </c>
      <c r="H3" s="204" t="s">
        <v>243</v>
      </c>
    </row>
    <row r="4" spans="1:8" x14ac:dyDescent="0.25">
      <c r="A4" s="230">
        <v>2</v>
      </c>
      <c r="B4" s="232">
        <v>22039040</v>
      </c>
      <c r="C4" s="176" t="s">
        <v>13</v>
      </c>
      <c r="D4" s="198" t="s">
        <v>244</v>
      </c>
      <c r="E4" s="175">
        <v>3</v>
      </c>
      <c r="F4" s="230">
        <f>SUM(E4:E6)</f>
        <v>3.25</v>
      </c>
      <c r="G4" s="190" t="s">
        <v>14</v>
      </c>
      <c r="H4" s="204"/>
    </row>
    <row r="5" spans="1:8" ht="28.8" x14ac:dyDescent="0.25">
      <c r="A5" s="238"/>
      <c r="B5" s="238"/>
      <c r="C5" s="240" t="s">
        <v>15</v>
      </c>
      <c r="D5" s="200" t="s">
        <v>245</v>
      </c>
      <c r="E5" s="175">
        <v>0.25</v>
      </c>
      <c r="F5" s="238"/>
      <c r="G5" s="193" t="s">
        <v>246</v>
      </c>
      <c r="H5" s="204"/>
    </row>
    <row r="6" spans="1:8" x14ac:dyDescent="0.25">
      <c r="A6" s="239"/>
      <c r="B6" s="239"/>
      <c r="C6" s="239"/>
      <c r="D6" s="198" t="s">
        <v>247</v>
      </c>
      <c r="E6" s="113">
        <v>0</v>
      </c>
      <c r="F6" s="239"/>
      <c r="G6" s="190"/>
      <c r="H6" s="127" t="s">
        <v>248</v>
      </c>
    </row>
    <row r="7" spans="1:8" ht="27.6" x14ac:dyDescent="0.25">
      <c r="A7" s="230">
        <v>3</v>
      </c>
      <c r="B7" s="232">
        <v>22039060</v>
      </c>
      <c r="C7" s="240" t="s">
        <v>13</v>
      </c>
      <c r="D7" s="198" t="s">
        <v>249</v>
      </c>
      <c r="E7" s="175">
        <v>2</v>
      </c>
      <c r="F7" s="230">
        <f>SUM(E7:E20)</f>
        <v>2.75</v>
      </c>
      <c r="G7" s="190" t="s">
        <v>250</v>
      </c>
      <c r="H7" s="204"/>
    </row>
    <row r="8" spans="1:8" ht="41.4" x14ac:dyDescent="0.25">
      <c r="A8" s="238"/>
      <c r="B8" s="238"/>
      <c r="C8" s="238"/>
      <c r="D8" s="198" t="s">
        <v>251</v>
      </c>
      <c r="E8" s="113">
        <v>0</v>
      </c>
      <c r="F8" s="238"/>
      <c r="G8" s="190" t="s">
        <v>250</v>
      </c>
      <c r="H8" s="204" t="s">
        <v>243</v>
      </c>
    </row>
    <row r="9" spans="1:8" ht="41.4" x14ac:dyDescent="0.25">
      <c r="A9" s="238"/>
      <c r="B9" s="238"/>
      <c r="C9" s="238"/>
      <c r="D9" s="198" t="s">
        <v>252</v>
      </c>
      <c r="E9" s="113">
        <v>0</v>
      </c>
      <c r="F9" s="238"/>
      <c r="G9" s="190" t="s">
        <v>250</v>
      </c>
      <c r="H9" s="204" t="s">
        <v>243</v>
      </c>
    </row>
    <row r="10" spans="1:8" ht="41.4" x14ac:dyDescent="0.25">
      <c r="A10" s="238"/>
      <c r="B10" s="238"/>
      <c r="C10" s="239"/>
      <c r="D10" s="199" t="s">
        <v>253</v>
      </c>
      <c r="E10" s="113">
        <v>0</v>
      </c>
      <c r="F10" s="238"/>
      <c r="G10" s="190" t="s">
        <v>250</v>
      </c>
      <c r="H10" s="204" t="s">
        <v>243</v>
      </c>
    </row>
    <row r="11" spans="1:8" x14ac:dyDescent="0.25">
      <c r="A11" s="238"/>
      <c r="B11" s="238"/>
      <c r="C11" s="240" t="s">
        <v>15</v>
      </c>
      <c r="D11" s="198" t="s">
        <v>254</v>
      </c>
      <c r="E11" s="113">
        <v>0</v>
      </c>
      <c r="F11" s="238"/>
      <c r="G11" s="190" t="s">
        <v>16</v>
      </c>
      <c r="H11" s="127" t="s">
        <v>248</v>
      </c>
    </row>
    <row r="12" spans="1:8" x14ac:dyDescent="0.25">
      <c r="A12" s="238"/>
      <c r="B12" s="238"/>
      <c r="C12" s="238"/>
      <c r="D12" s="198" t="s">
        <v>255</v>
      </c>
      <c r="E12" s="113">
        <v>0</v>
      </c>
      <c r="F12" s="238"/>
      <c r="G12" s="190" t="s">
        <v>233</v>
      </c>
      <c r="H12" s="127" t="s">
        <v>248</v>
      </c>
    </row>
    <row r="13" spans="1:8" x14ac:dyDescent="0.25">
      <c r="A13" s="238"/>
      <c r="B13" s="238"/>
      <c r="C13" s="238"/>
      <c r="D13" s="198" t="s">
        <v>256</v>
      </c>
      <c r="E13" s="113">
        <v>0</v>
      </c>
      <c r="F13" s="238"/>
      <c r="G13" s="190" t="s">
        <v>233</v>
      </c>
      <c r="H13" s="127" t="s">
        <v>248</v>
      </c>
    </row>
    <row r="14" spans="1:8" x14ac:dyDescent="0.25">
      <c r="A14" s="238"/>
      <c r="B14" s="238"/>
      <c r="C14" s="238"/>
      <c r="D14" s="198" t="s">
        <v>257</v>
      </c>
      <c r="E14" s="113">
        <v>0</v>
      </c>
      <c r="F14" s="238"/>
      <c r="G14" s="190" t="s">
        <v>258</v>
      </c>
      <c r="H14" s="127" t="s">
        <v>248</v>
      </c>
    </row>
    <row r="15" spans="1:8" ht="14.4" x14ac:dyDescent="0.25">
      <c r="A15" s="238"/>
      <c r="B15" s="238"/>
      <c r="C15" s="238"/>
      <c r="D15" s="201" t="s">
        <v>259</v>
      </c>
      <c r="E15" s="175">
        <v>0.25</v>
      </c>
      <c r="F15" s="238"/>
      <c r="G15" s="190" t="s">
        <v>260</v>
      </c>
      <c r="H15" s="204"/>
    </row>
    <row r="16" spans="1:8" x14ac:dyDescent="0.25">
      <c r="A16" s="238"/>
      <c r="B16" s="238"/>
      <c r="C16" s="238"/>
      <c r="D16" s="198" t="s">
        <v>261</v>
      </c>
      <c r="E16" s="177">
        <v>0.25</v>
      </c>
      <c r="F16" s="238"/>
      <c r="G16" s="190" t="s">
        <v>262</v>
      </c>
      <c r="H16" s="127"/>
    </row>
    <row r="17" spans="1:8" ht="14.4" x14ac:dyDescent="0.25">
      <c r="A17" s="238"/>
      <c r="B17" s="238"/>
      <c r="C17" s="238"/>
      <c r="D17" s="201" t="s">
        <v>263</v>
      </c>
      <c r="E17" s="175">
        <v>0.25</v>
      </c>
      <c r="F17" s="238"/>
      <c r="G17" s="190" t="s">
        <v>264</v>
      </c>
      <c r="H17" s="204"/>
    </row>
    <row r="18" spans="1:8" x14ac:dyDescent="0.25">
      <c r="A18" s="238"/>
      <c r="B18" s="238"/>
      <c r="C18" s="238"/>
      <c r="D18" s="198" t="s">
        <v>265</v>
      </c>
      <c r="E18" s="113">
        <v>0</v>
      </c>
      <c r="F18" s="238"/>
      <c r="G18" s="190" t="s">
        <v>262</v>
      </c>
      <c r="H18" s="127" t="s">
        <v>248</v>
      </c>
    </row>
    <row r="19" spans="1:8" x14ac:dyDescent="0.25">
      <c r="A19" s="238"/>
      <c r="B19" s="238"/>
      <c r="C19" s="238"/>
      <c r="D19" s="198" t="s">
        <v>266</v>
      </c>
      <c r="E19" s="113">
        <v>0</v>
      </c>
      <c r="F19" s="238"/>
      <c r="G19" s="190" t="s">
        <v>262</v>
      </c>
      <c r="H19" s="127" t="s">
        <v>248</v>
      </c>
    </row>
    <row r="20" spans="1:8" x14ac:dyDescent="0.25">
      <c r="A20" s="239"/>
      <c r="B20" s="239"/>
      <c r="C20" s="239"/>
      <c r="D20" s="198" t="s">
        <v>267</v>
      </c>
      <c r="E20" s="113">
        <v>0</v>
      </c>
      <c r="F20" s="239"/>
      <c r="G20" s="190" t="s">
        <v>268</v>
      </c>
      <c r="H20" s="127" t="s">
        <v>248</v>
      </c>
    </row>
    <row r="21" spans="1:8" x14ac:dyDescent="0.25">
      <c r="A21" s="230">
        <v>4</v>
      </c>
      <c r="B21" s="232">
        <v>22039028</v>
      </c>
      <c r="C21" s="176" t="s">
        <v>13</v>
      </c>
      <c r="D21" s="198" t="s">
        <v>269</v>
      </c>
      <c r="E21" s="175">
        <v>3</v>
      </c>
      <c r="F21" s="230">
        <f>SUM(E21:E23)</f>
        <v>3</v>
      </c>
      <c r="G21" s="190" t="s">
        <v>14</v>
      </c>
      <c r="H21" s="204"/>
    </row>
    <row r="22" spans="1:8" x14ac:dyDescent="0.25">
      <c r="A22" s="238"/>
      <c r="B22" s="238"/>
      <c r="C22" s="240" t="s">
        <v>15</v>
      </c>
      <c r="D22" s="198" t="s">
        <v>270</v>
      </c>
      <c r="E22" s="113">
        <v>0</v>
      </c>
      <c r="F22" s="238"/>
      <c r="G22" s="190" t="s">
        <v>16</v>
      </c>
      <c r="H22" s="127" t="s">
        <v>248</v>
      </c>
    </row>
    <row r="23" spans="1:8" ht="27.6" x14ac:dyDescent="0.25">
      <c r="A23" s="239"/>
      <c r="B23" s="239"/>
      <c r="C23" s="239"/>
      <c r="D23" s="199" t="s">
        <v>271</v>
      </c>
      <c r="E23" s="113">
        <v>0</v>
      </c>
      <c r="F23" s="239"/>
      <c r="G23" s="190" t="s">
        <v>272</v>
      </c>
      <c r="H23" s="127" t="s">
        <v>248</v>
      </c>
    </row>
    <row r="24" spans="1:8" x14ac:dyDescent="0.25">
      <c r="A24" s="230">
        <v>5</v>
      </c>
      <c r="B24" s="232">
        <v>22039022</v>
      </c>
      <c r="C24" s="240" t="s">
        <v>15</v>
      </c>
      <c r="D24" s="198" t="s">
        <v>273</v>
      </c>
      <c r="E24" s="113">
        <v>0</v>
      </c>
      <c r="F24" s="230">
        <f>SUM(E24:E26)</f>
        <v>0</v>
      </c>
      <c r="G24" s="190"/>
      <c r="H24" s="127" t="s">
        <v>248</v>
      </c>
    </row>
    <row r="25" spans="1:8" x14ac:dyDescent="0.25">
      <c r="A25" s="238"/>
      <c r="B25" s="238"/>
      <c r="C25" s="238"/>
      <c r="D25" s="198" t="s">
        <v>274</v>
      </c>
      <c r="E25" s="113">
        <v>0</v>
      </c>
      <c r="F25" s="238"/>
      <c r="G25" s="190"/>
      <c r="H25" s="127" t="s">
        <v>248</v>
      </c>
    </row>
    <row r="26" spans="1:8" x14ac:dyDescent="0.25">
      <c r="A26" s="239"/>
      <c r="B26" s="239"/>
      <c r="C26" s="239"/>
      <c r="D26" s="199" t="s">
        <v>275</v>
      </c>
      <c r="E26" s="113">
        <v>0</v>
      </c>
      <c r="F26" s="239"/>
      <c r="G26" s="190"/>
      <c r="H26" s="127" t="s">
        <v>248</v>
      </c>
    </row>
    <row r="27" spans="1:8" x14ac:dyDescent="0.25">
      <c r="A27" s="230">
        <v>6</v>
      </c>
      <c r="B27" s="232">
        <v>22039001</v>
      </c>
      <c r="C27" s="240" t="s">
        <v>13</v>
      </c>
      <c r="D27" s="198" t="s">
        <v>276</v>
      </c>
      <c r="E27" s="175">
        <v>2</v>
      </c>
      <c r="F27" s="230">
        <f>SUM(E27:E31)</f>
        <v>2.25</v>
      </c>
      <c r="G27" s="190" t="s">
        <v>17</v>
      </c>
      <c r="H27" s="205"/>
    </row>
    <row r="28" spans="1:8" ht="41.4" x14ac:dyDescent="0.25">
      <c r="A28" s="238"/>
      <c r="B28" s="238"/>
      <c r="C28" s="239"/>
      <c r="D28" s="199" t="s">
        <v>277</v>
      </c>
      <c r="E28" s="113">
        <v>0</v>
      </c>
      <c r="F28" s="238"/>
      <c r="G28" s="190" t="s">
        <v>14</v>
      </c>
      <c r="H28" s="204" t="s">
        <v>243</v>
      </c>
    </row>
    <row r="29" spans="1:8" x14ac:dyDescent="0.25">
      <c r="A29" s="238"/>
      <c r="B29" s="238"/>
      <c r="C29" s="240" t="s">
        <v>15</v>
      </c>
      <c r="D29" s="198" t="s">
        <v>278</v>
      </c>
      <c r="E29" s="175">
        <v>0.25</v>
      </c>
      <c r="F29" s="238"/>
      <c r="G29" s="190" t="s">
        <v>16</v>
      </c>
      <c r="H29" s="204"/>
    </row>
    <row r="30" spans="1:8" x14ac:dyDescent="0.25">
      <c r="A30" s="238"/>
      <c r="B30" s="238"/>
      <c r="C30" s="238"/>
      <c r="D30" s="198" t="s">
        <v>279</v>
      </c>
      <c r="E30" s="113">
        <v>0</v>
      </c>
      <c r="F30" s="238"/>
      <c r="G30" s="190"/>
      <c r="H30" s="204" t="s">
        <v>18</v>
      </c>
    </row>
    <row r="31" spans="1:8" x14ac:dyDescent="0.25">
      <c r="A31" s="239"/>
      <c r="B31" s="239"/>
      <c r="C31" s="239"/>
      <c r="D31" s="199" t="s">
        <v>280</v>
      </c>
      <c r="E31" s="113">
        <v>0</v>
      </c>
      <c r="F31" s="239"/>
      <c r="G31" s="190"/>
      <c r="H31" s="204" t="s">
        <v>18</v>
      </c>
    </row>
    <row r="32" spans="1:8" x14ac:dyDescent="0.25">
      <c r="A32" s="175">
        <v>7</v>
      </c>
      <c r="B32" s="174">
        <v>22039034</v>
      </c>
      <c r="C32" s="176" t="s">
        <v>13</v>
      </c>
      <c r="D32" s="198" t="s">
        <v>281</v>
      </c>
      <c r="E32" s="175">
        <v>4</v>
      </c>
      <c r="F32" s="175">
        <f>E32</f>
        <v>4</v>
      </c>
      <c r="G32" s="190" t="s">
        <v>14</v>
      </c>
      <c r="H32" s="204"/>
    </row>
    <row r="33" spans="1:8" x14ac:dyDescent="0.25">
      <c r="A33" s="230">
        <v>8</v>
      </c>
      <c r="B33" s="232">
        <v>22039027</v>
      </c>
      <c r="C33" s="176" t="s">
        <v>13</v>
      </c>
      <c r="D33" s="198" t="s">
        <v>282</v>
      </c>
      <c r="E33" s="175">
        <v>2</v>
      </c>
      <c r="F33" s="230">
        <f>SUM(E33:E35)</f>
        <v>2</v>
      </c>
      <c r="G33" s="190" t="s">
        <v>14</v>
      </c>
      <c r="H33" s="204"/>
    </row>
    <row r="34" spans="1:8" x14ac:dyDescent="0.25">
      <c r="A34" s="238"/>
      <c r="B34" s="238"/>
      <c r="C34" s="240" t="s">
        <v>15</v>
      </c>
      <c r="D34" s="198" t="s">
        <v>283</v>
      </c>
      <c r="E34" s="113">
        <v>0</v>
      </c>
      <c r="F34" s="238"/>
      <c r="G34" s="190"/>
      <c r="H34" s="204" t="s">
        <v>18</v>
      </c>
    </row>
    <row r="35" spans="1:8" x14ac:dyDescent="0.25">
      <c r="A35" s="239"/>
      <c r="B35" s="239"/>
      <c r="C35" s="239"/>
      <c r="D35" s="199" t="s">
        <v>284</v>
      </c>
      <c r="E35" s="113">
        <v>0</v>
      </c>
      <c r="F35" s="239"/>
      <c r="G35" s="190"/>
      <c r="H35" s="204" t="s">
        <v>18</v>
      </c>
    </row>
    <row r="36" spans="1:8" x14ac:dyDescent="0.25">
      <c r="A36" s="230">
        <v>9</v>
      </c>
      <c r="B36" s="232">
        <v>22039033</v>
      </c>
      <c r="C36" s="176" t="s">
        <v>13</v>
      </c>
      <c r="D36" s="199" t="s">
        <v>285</v>
      </c>
      <c r="E36" s="175">
        <v>2</v>
      </c>
      <c r="F36" s="230">
        <f>SUM(E36:E38)</f>
        <v>2.25</v>
      </c>
      <c r="G36" s="190" t="s">
        <v>286</v>
      </c>
      <c r="H36" s="204"/>
    </row>
    <row r="37" spans="1:8" ht="28.8" x14ac:dyDescent="0.25">
      <c r="A37" s="238"/>
      <c r="B37" s="238"/>
      <c r="C37" s="176" t="s">
        <v>287</v>
      </c>
      <c r="D37" s="202" t="s">
        <v>288</v>
      </c>
      <c r="E37" s="113">
        <v>0</v>
      </c>
      <c r="F37" s="238"/>
      <c r="G37" s="190" t="s">
        <v>233</v>
      </c>
      <c r="H37" s="206" t="s">
        <v>289</v>
      </c>
    </row>
    <row r="38" spans="1:8" x14ac:dyDescent="0.25">
      <c r="A38" s="239"/>
      <c r="B38" s="239"/>
      <c r="C38" s="179" t="s">
        <v>15</v>
      </c>
      <c r="D38" s="198" t="s">
        <v>290</v>
      </c>
      <c r="E38" s="175">
        <v>0.25</v>
      </c>
      <c r="F38" s="239"/>
      <c r="G38" s="190" t="s">
        <v>291</v>
      </c>
      <c r="H38" s="204"/>
    </row>
    <row r="39" spans="1:8" ht="14.4" x14ac:dyDescent="0.25">
      <c r="A39" s="230">
        <v>10</v>
      </c>
      <c r="B39" s="232">
        <v>22039004</v>
      </c>
      <c r="C39" s="176" t="s">
        <v>13</v>
      </c>
      <c r="D39" s="199" t="s">
        <v>292</v>
      </c>
      <c r="E39" s="175">
        <v>2</v>
      </c>
      <c r="F39" s="230">
        <f>SUM(E39:E40)</f>
        <v>2.25</v>
      </c>
      <c r="G39" s="208" t="s">
        <v>14</v>
      </c>
      <c r="H39" s="204"/>
    </row>
    <row r="40" spans="1:8" x14ac:dyDescent="0.25">
      <c r="A40" s="239"/>
      <c r="B40" s="239"/>
      <c r="C40" s="176" t="s">
        <v>19</v>
      </c>
      <c r="D40" s="199" t="s">
        <v>293</v>
      </c>
      <c r="E40" s="175">
        <v>0.25</v>
      </c>
      <c r="F40" s="239"/>
      <c r="G40" s="190" t="s">
        <v>16</v>
      </c>
      <c r="H40" s="204"/>
    </row>
    <row r="41" spans="1:8" x14ac:dyDescent="0.25">
      <c r="A41" s="230">
        <v>11</v>
      </c>
      <c r="B41" s="232">
        <v>22039008</v>
      </c>
      <c r="C41" s="176" t="s">
        <v>13</v>
      </c>
      <c r="D41" s="199" t="s">
        <v>294</v>
      </c>
      <c r="E41" s="175">
        <v>2</v>
      </c>
      <c r="F41" s="230">
        <f>SUM(E41:E44)</f>
        <v>2.25</v>
      </c>
      <c r="G41" s="190" t="s">
        <v>17</v>
      </c>
      <c r="H41" s="204"/>
    </row>
    <row r="42" spans="1:8" x14ac:dyDescent="0.25">
      <c r="A42" s="238"/>
      <c r="B42" s="238"/>
      <c r="C42" s="240" t="s">
        <v>15</v>
      </c>
      <c r="D42" s="198" t="s">
        <v>295</v>
      </c>
      <c r="E42" s="175">
        <v>0.25</v>
      </c>
      <c r="F42" s="238"/>
      <c r="G42" s="190" t="s">
        <v>16</v>
      </c>
      <c r="H42" s="204"/>
    </row>
    <row r="43" spans="1:8" x14ac:dyDescent="0.25">
      <c r="A43" s="238"/>
      <c r="B43" s="238"/>
      <c r="C43" s="238"/>
      <c r="D43" s="198" t="s">
        <v>296</v>
      </c>
      <c r="E43" s="113">
        <v>0</v>
      </c>
      <c r="F43" s="238"/>
      <c r="G43" s="190"/>
      <c r="H43" s="127" t="s">
        <v>248</v>
      </c>
    </row>
    <row r="44" spans="1:8" x14ac:dyDescent="0.25">
      <c r="A44" s="239"/>
      <c r="B44" s="239"/>
      <c r="C44" s="239"/>
      <c r="D44" s="199" t="s">
        <v>297</v>
      </c>
      <c r="E44" s="113">
        <v>0</v>
      </c>
      <c r="F44" s="239"/>
      <c r="G44" s="190"/>
      <c r="H44" s="204" t="s">
        <v>18</v>
      </c>
    </row>
    <row r="45" spans="1:8" x14ac:dyDescent="0.25">
      <c r="A45" s="230">
        <v>12</v>
      </c>
      <c r="B45" s="232">
        <v>22039019</v>
      </c>
      <c r="C45" s="176" t="s">
        <v>13</v>
      </c>
      <c r="D45" s="199" t="s">
        <v>298</v>
      </c>
      <c r="E45" s="175">
        <v>4</v>
      </c>
      <c r="F45" s="230">
        <f>SUM(E45:E59)</f>
        <v>4.75</v>
      </c>
      <c r="G45" s="190" t="s">
        <v>14</v>
      </c>
      <c r="H45" s="204"/>
    </row>
    <row r="46" spans="1:8" x14ac:dyDescent="0.25">
      <c r="A46" s="238"/>
      <c r="B46" s="238"/>
      <c r="C46" s="240" t="s">
        <v>15</v>
      </c>
      <c r="D46" s="198" t="s">
        <v>299</v>
      </c>
      <c r="E46" s="113">
        <v>0</v>
      </c>
      <c r="F46" s="238"/>
      <c r="G46" s="190" t="s">
        <v>300</v>
      </c>
      <c r="H46" s="204" t="s">
        <v>18</v>
      </c>
    </row>
    <row r="47" spans="1:8" ht="14.4" x14ac:dyDescent="0.25">
      <c r="A47" s="238"/>
      <c r="B47" s="238"/>
      <c r="C47" s="238"/>
      <c r="D47" s="198" t="s">
        <v>301</v>
      </c>
      <c r="E47" s="113">
        <v>0</v>
      </c>
      <c r="F47" s="238"/>
      <c r="G47" s="193" t="s">
        <v>300</v>
      </c>
      <c r="H47" s="204" t="s">
        <v>18</v>
      </c>
    </row>
    <row r="48" spans="1:8" ht="27.6" x14ac:dyDescent="0.25">
      <c r="A48" s="238"/>
      <c r="B48" s="238"/>
      <c r="C48" s="238"/>
      <c r="D48" s="198" t="s">
        <v>302</v>
      </c>
      <c r="E48" s="113">
        <v>0</v>
      </c>
      <c r="F48" s="238"/>
      <c r="G48" s="190" t="s">
        <v>272</v>
      </c>
      <c r="H48" s="204" t="s">
        <v>18</v>
      </c>
    </row>
    <row r="49" spans="1:8" ht="27.6" x14ac:dyDescent="0.25">
      <c r="A49" s="238"/>
      <c r="B49" s="238"/>
      <c r="C49" s="238"/>
      <c r="D49" s="198" t="s">
        <v>303</v>
      </c>
      <c r="E49" s="113">
        <v>0</v>
      </c>
      <c r="F49" s="238"/>
      <c r="G49" s="190" t="s">
        <v>304</v>
      </c>
      <c r="H49" s="204" t="s">
        <v>18</v>
      </c>
    </row>
    <row r="50" spans="1:8" x14ac:dyDescent="0.25">
      <c r="A50" s="238"/>
      <c r="B50" s="238"/>
      <c r="C50" s="238"/>
      <c r="D50" s="198" t="s">
        <v>305</v>
      </c>
      <c r="E50" s="113">
        <v>0</v>
      </c>
      <c r="F50" s="238"/>
      <c r="G50" s="190" t="s">
        <v>300</v>
      </c>
      <c r="H50" s="204" t="s">
        <v>18</v>
      </c>
    </row>
    <row r="51" spans="1:8" x14ac:dyDescent="0.25">
      <c r="A51" s="238"/>
      <c r="B51" s="238"/>
      <c r="C51" s="238"/>
      <c r="D51" s="198" t="s">
        <v>306</v>
      </c>
      <c r="E51" s="113">
        <v>0</v>
      </c>
      <c r="F51" s="238"/>
      <c r="G51" s="190" t="s">
        <v>14</v>
      </c>
      <c r="H51" s="204" t="s">
        <v>18</v>
      </c>
    </row>
    <row r="52" spans="1:8" x14ac:dyDescent="0.25">
      <c r="A52" s="238"/>
      <c r="B52" s="238"/>
      <c r="C52" s="238"/>
      <c r="D52" s="198" t="s">
        <v>307</v>
      </c>
      <c r="E52" s="113">
        <v>0</v>
      </c>
      <c r="F52" s="238"/>
      <c r="G52" s="190" t="s">
        <v>300</v>
      </c>
      <c r="H52" s="127" t="s">
        <v>248</v>
      </c>
    </row>
    <row r="53" spans="1:8" x14ac:dyDescent="0.25">
      <c r="A53" s="238"/>
      <c r="B53" s="238"/>
      <c r="C53" s="238"/>
      <c r="D53" s="198" t="s">
        <v>308</v>
      </c>
      <c r="E53" s="113">
        <v>0</v>
      </c>
      <c r="F53" s="238"/>
      <c r="G53" s="190" t="s">
        <v>309</v>
      </c>
      <c r="H53" s="127" t="s">
        <v>248</v>
      </c>
    </row>
    <row r="54" spans="1:8" x14ac:dyDescent="0.25">
      <c r="A54" s="238"/>
      <c r="B54" s="238"/>
      <c r="C54" s="238"/>
      <c r="D54" s="198" t="s">
        <v>310</v>
      </c>
      <c r="E54" s="175">
        <v>0.25</v>
      </c>
      <c r="F54" s="238"/>
      <c r="G54" s="190" t="s">
        <v>300</v>
      </c>
      <c r="H54" s="204"/>
    </row>
    <row r="55" spans="1:8" x14ac:dyDescent="0.25">
      <c r="A55" s="238"/>
      <c r="B55" s="238"/>
      <c r="C55" s="238"/>
      <c r="D55" s="198" t="s">
        <v>311</v>
      </c>
      <c r="E55" s="175">
        <v>0.25</v>
      </c>
      <c r="F55" s="238"/>
      <c r="G55" s="190" t="s">
        <v>312</v>
      </c>
      <c r="H55" s="204"/>
    </row>
    <row r="56" spans="1:8" x14ac:dyDescent="0.25">
      <c r="A56" s="238"/>
      <c r="B56" s="238"/>
      <c r="C56" s="238"/>
      <c r="D56" s="198" t="s">
        <v>313</v>
      </c>
      <c r="E56" s="113">
        <v>0</v>
      </c>
      <c r="F56" s="238"/>
      <c r="G56" s="190" t="s">
        <v>314</v>
      </c>
      <c r="H56" s="127" t="s">
        <v>248</v>
      </c>
    </row>
    <row r="57" spans="1:8" x14ac:dyDescent="0.25">
      <c r="A57" s="238"/>
      <c r="B57" s="238"/>
      <c r="C57" s="238"/>
      <c r="D57" s="198" t="s">
        <v>315</v>
      </c>
      <c r="E57" s="113">
        <v>0</v>
      </c>
      <c r="F57" s="238"/>
      <c r="G57" s="190" t="s">
        <v>300</v>
      </c>
      <c r="H57" s="127" t="s">
        <v>248</v>
      </c>
    </row>
    <row r="58" spans="1:8" ht="27.6" x14ac:dyDescent="0.25">
      <c r="A58" s="238"/>
      <c r="B58" s="238"/>
      <c r="C58" s="238"/>
      <c r="D58" s="198" t="s">
        <v>316</v>
      </c>
      <c r="E58" s="175">
        <v>0.25</v>
      </c>
      <c r="F58" s="238"/>
      <c r="G58" s="190" t="s">
        <v>317</v>
      </c>
      <c r="H58" s="204"/>
    </row>
    <row r="59" spans="1:8" x14ac:dyDescent="0.25">
      <c r="A59" s="239"/>
      <c r="B59" s="239"/>
      <c r="C59" s="239"/>
      <c r="D59" s="198" t="s">
        <v>318</v>
      </c>
      <c r="E59" s="113">
        <v>0</v>
      </c>
      <c r="F59" s="239"/>
      <c r="G59" s="190" t="s">
        <v>300</v>
      </c>
      <c r="H59" s="127" t="s">
        <v>248</v>
      </c>
    </row>
    <row r="60" spans="1:8" x14ac:dyDescent="0.25">
      <c r="A60" s="230">
        <v>13</v>
      </c>
      <c r="B60" s="232">
        <v>22039035</v>
      </c>
      <c r="C60" s="240" t="s">
        <v>13</v>
      </c>
      <c r="D60" s="198" t="s">
        <v>319</v>
      </c>
      <c r="E60" s="175">
        <v>4</v>
      </c>
      <c r="F60" s="230">
        <f>SUM(E60:E63)</f>
        <v>4.25</v>
      </c>
      <c r="G60" s="190" t="s">
        <v>14</v>
      </c>
      <c r="H60" s="204"/>
    </row>
    <row r="61" spans="1:8" ht="41.4" x14ac:dyDescent="0.25">
      <c r="A61" s="238"/>
      <c r="B61" s="238"/>
      <c r="C61" s="239"/>
      <c r="D61" s="199" t="s">
        <v>320</v>
      </c>
      <c r="E61" s="113">
        <v>0</v>
      </c>
      <c r="F61" s="238"/>
      <c r="G61" s="190" t="s">
        <v>14</v>
      </c>
      <c r="H61" s="204" t="s">
        <v>243</v>
      </c>
    </row>
    <row r="62" spans="1:8" x14ac:dyDescent="0.25">
      <c r="A62" s="238"/>
      <c r="B62" s="238"/>
      <c r="C62" s="240" t="s">
        <v>15</v>
      </c>
      <c r="D62" s="198" t="s">
        <v>321</v>
      </c>
      <c r="E62" s="113">
        <v>0</v>
      </c>
      <c r="F62" s="238"/>
      <c r="G62" s="190" t="s">
        <v>300</v>
      </c>
      <c r="H62" s="127" t="s">
        <v>248</v>
      </c>
    </row>
    <row r="63" spans="1:8" x14ac:dyDescent="0.25">
      <c r="A63" s="239"/>
      <c r="B63" s="239"/>
      <c r="C63" s="239"/>
      <c r="D63" s="199" t="s">
        <v>322</v>
      </c>
      <c r="E63" s="175">
        <v>0.25</v>
      </c>
      <c r="F63" s="239"/>
      <c r="G63" s="190" t="s">
        <v>323</v>
      </c>
      <c r="H63" s="204"/>
    </row>
    <row r="64" spans="1:8" x14ac:dyDescent="0.25">
      <c r="A64" s="230">
        <v>14</v>
      </c>
      <c r="B64" s="232">
        <v>22039026</v>
      </c>
      <c r="C64" s="176" t="s">
        <v>13</v>
      </c>
      <c r="D64" s="199" t="s">
        <v>324</v>
      </c>
      <c r="E64" s="175">
        <v>2</v>
      </c>
      <c r="F64" s="230">
        <f>SUM(E64:E69)</f>
        <v>2</v>
      </c>
      <c r="G64" s="190" t="s">
        <v>17</v>
      </c>
      <c r="H64" s="204"/>
    </row>
    <row r="65" spans="1:8" x14ac:dyDescent="0.25">
      <c r="A65" s="238"/>
      <c r="B65" s="238"/>
      <c r="C65" s="240" t="s">
        <v>15</v>
      </c>
      <c r="D65" s="198" t="s">
        <v>325</v>
      </c>
      <c r="E65" s="113">
        <v>0</v>
      </c>
      <c r="F65" s="238"/>
      <c r="G65" s="190" t="s">
        <v>326</v>
      </c>
      <c r="H65" s="127" t="s">
        <v>248</v>
      </c>
    </row>
    <row r="66" spans="1:8" x14ac:dyDescent="0.25">
      <c r="A66" s="238"/>
      <c r="B66" s="238"/>
      <c r="C66" s="238"/>
      <c r="D66" s="198" t="s">
        <v>327</v>
      </c>
      <c r="E66" s="113">
        <v>0</v>
      </c>
      <c r="F66" s="238"/>
      <c r="G66" s="190"/>
      <c r="H66" s="127" t="s">
        <v>248</v>
      </c>
    </row>
    <row r="67" spans="1:8" x14ac:dyDescent="0.25">
      <c r="A67" s="238"/>
      <c r="B67" s="238"/>
      <c r="C67" s="238"/>
      <c r="D67" s="198" t="s">
        <v>328</v>
      </c>
      <c r="E67" s="113">
        <v>0</v>
      </c>
      <c r="F67" s="238"/>
      <c r="G67" s="190"/>
      <c r="H67" s="204" t="s">
        <v>18</v>
      </c>
    </row>
    <row r="68" spans="1:8" x14ac:dyDescent="0.25">
      <c r="A68" s="238"/>
      <c r="B68" s="238"/>
      <c r="C68" s="238"/>
      <c r="D68" s="198" t="s">
        <v>329</v>
      </c>
      <c r="E68" s="113">
        <v>0</v>
      </c>
      <c r="F68" s="238"/>
      <c r="G68" s="190"/>
      <c r="H68" s="204" t="s">
        <v>18</v>
      </c>
    </row>
    <row r="69" spans="1:8" x14ac:dyDescent="0.25">
      <c r="A69" s="239"/>
      <c r="B69" s="239"/>
      <c r="C69" s="239"/>
      <c r="D69" s="198" t="s">
        <v>330</v>
      </c>
      <c r="E69" s="113">
        <v>0</v>
      </c>
      <c r="F69" s="239"/>
      <c r="G69" s="190"/>
      <c r="H69" s="204" t="s">
        <v>18</v>
      </c>
    </row>
    <row r="70" spans="1:8" x14ac:dyDescent="0.25">
      <c r="A70" s="230">
        <v>15</v>
      </c>
      <c r="B70" s="232">
        <v>22039006</v>
      </c>
      <c r="C70" s="176" t="s">
        <v>13</v>
      </c>
      <c r="D70" s="198" t="s">
        <v>331</v>
      </c>
      <c r="E70" s="175">
        <v>2</v>
      </c>
      <c r="F70" s="230">
        <f>SUM(E70:E74)</f>
        <v>2.25</v>
      </c>
      <c r="G70" s="190" t="s">
        <v>17</v>
      </c>
      <c r="H70" s="204"/>
    </row>
    <row r="71" spans="1:8" x14ac:dyDescent="0.25">
      <c r="A71" s="238"/>
      <c r="B71" s="238"/>
      <c r="C71" s="240" t="s">
        <v>15</v>
      </c>
      <c r="D71" s="198" t="s">
        <v>293</v>
      </c>
      <c r="E71" s="175">
        <v>0.25</v>
      </c>
      <c r="F71" s="238"/>
      <c r="G71" s="190" t="s">
        <v>16</v>
      </c>
      <c r="H71" s="204"/>
    </row>
    <row r="72" spans="1:8" x14ac:dyDescent="0.25">
      <c r="A72" s="238"/>
      <c r="B72" s="238"/>
      <c r="C72" s="238"/>
      <c r="D72" s="198" t="s">
        <v>332</v>
      </c>
      <c r="E72" s="113">
        <v>0</v>
      </c>
      <c r="F72" s="238"/>
      <c r="G72" s="190" t="s">
        <v>16</v>
      </c>
      <c r="H72" s="127" t="s">
        <v>248</v>
      </c>
    </row>
    <row r="73" spans="1:8" ht="14.4" x14ac:dyDescent="0.25">
      <c r="A73" s="238"/>
      <c r="B73" s="238"/>
      <c r="C73" s="238"/>
      <c r="D73" s="200" t="s">
        <v>333</v>
      </c>
      <c r="E73" s="113">
        <v>0</v>
      </c>
      <c r="F73" s="238"/>
      <c r="G73" s="190"/>
      <c r="H73" s="136" t="s">
        <v>334</v>
      </c>
    </row>
    <row r="74" spans="1:8" x14ac:dyDescent="0.25">
      <c r="A74" s="239"/>
      <c r="B74" s="239"/>
      <c r="C74" s="239"/>
      <c r="D74" s="199" t="s">
        <v>335</v>
      </c>
      <c r="E74" s="113">
        <v>0</v>
      </c>
      <c r="F74" s="239"/>
      <c r="G74" s="190"/>
      <c r="H74" s="127" t="s">
        <v>248</v>
      </c>
    </row>
    <row r="75" spans="1:8" ht="14.4" x14ac:dyDescent="0.25">
      <c r="A75" s="233">
        <v>16</v>
      </c>
      <c r="B75" s="241">
        <v>22039030</v>
      </c>
      <c r="C75" s="115" t="s">
        <v>336</v>
      </c>
      <c r="D75" s="194" t="s">
        <v>337</v>
      </c>
      <c r="E75" s="177">
        <v>2</v>
      </c>
      <c r="F75" s="233">
        <f>SUM(E75:E76)</f>
        <v>2.25</v>
      </c>
      <c r="G75" s="208" t="s">
        <v>338</v>
      </c>
      <c r="H75" s="127"/>
    </row>
    <row r="76" spans="1:8" ht="28.8" x14ac:dyDescent="0.25">
      <c r="A76" s="234"/>
      <c r="B76" s="242"/>
      <c r="C76" s="117" t="s">
        <v>339</v>
      </c>
      <c r="D76" s="195" t="s">
        <v>340</v>
      </c>
      <c r="E76" s="177">
        <v>0.25</v>
      </c>
      <c r="F76" s="234"/>
      <c r="G76" s="208" t="s">
        <v>341</v>
      </c>
      <c r="H76" s="204"/>
    </row>
    <row r="77" spans="1:8" ht="14.4" x14ac:dyDescent="0.25">
      <c r="A77" s="230">
        <v>17</v>
      </c>
      <c r="B77" s="232">
        <v>22039032</v>
      </c>
      <c r="C77" s="176" t="s">
        <v>137</v>
      </c>
      <c r="D77" s="115" t="s">
        <v>342</v>
      </c>
      <c r="E77" s="175">
        <v>4</v>
      </c>
      <c r="F77" s="230">
        <f>SUM(E77:E78)</f>
        <v>4</v>
      </c>
      <c r="G77" s="190" t="s">
        <v>14</v>
      </c>
      <c r="H77" s="204"/>
    </row>
    <row r="78" spans="1:8" ht="14.4" x14ac:dyDescent="0.25">
      <c r="A78" s="235"/>
      <c r="B78" s="235"/>
      <c r="C78" s="176" t="s">
        <v>139</v>
      </c>
      <c r="D78" s="194" t="s">
        <v>343</v>
      </c>
      <c r="E78" s="113">
        <v>0</v>
      </c>
      <c r="F78" s="235"/>
      <c r="G78" s="190"/>
      <c r="H78" s="127" t="s">
        <v>248</v>
      </c>
    </row>
    <row r="79" spans="1:8" s="132" customFormat="1" ht="14.4" x14ac:dyDescent="0.25">
      <c r="A79" s="230">
        <v>18</v>
      </c>
      <c r="B79" s="237">
        <v>22039031</v>
      </c>
      <c r="C79" s="215" t="s">
        <v>137</v>
      </c>
      <c r="D79" s="214" t="s">
        <v>344</v>
      </c>
      <c r="E79" s="213">
        <v>4</v>
      </c>
      <c r="F79" s="230">
        <f>SUM(E79:E82)</f>
        <v>4.5</v>
      </c>
      <c r="G79" s="190" t="s">
        <v>140</v>
      </c>
      <c r="H79" s="204"/>
    </row>
    <row r="80" spans="1:8" s="132" customFormat="1" ht="14.4" x14ac:dyDescent="0.25">
      <c r="A80" s="236"/>
      <c r="B80" s="236"/>
      <c r="C80" s="230" t="s">
        <v>139</v>
      </c>
      <c r="D80" s="214" t="s">
        <v>345</v>
      </c>
      <c r="E80" s="213">
        <v>0.25</v>
      </c>
      <c r="F80" s="236"/>
      <c r="G80" s="190" t="s">
        <v>142</v>
      </c>
      <c r="H80" s="204"/>
    </row>
    <row r="81" spans="1:8" ht="28.8" x14ac:dyDescent="0.25">
      <c r="A81" s="236"/>
      <c r="B81" s="236"/>
      <c r="C81" s="236"/>
      <c r="D81" s="214" t="s">
        <v>346</v>
      </c>
      <c r="E81" s="213">
        <v>0.25</v>
      </c>
      <c r="F81" s="236"/>
      <c r="G81" s="190" t="s">
        <v>347</v>
      </c>
      <c r="H81" s="204"/>
    </row>
    <row r="82" spans="1:8" ht="14.4" x14ac:dyDescent="0.25">
      <c r="A82" s="236"/>
      <c r="B82" s="236"/>
      <c r="C82" s="236"/>
      <c r="D82" s="214" t="s">
        <v>348</v>
      </c>
      <c r="E82" s="113">
        <v>0</v>
      </c>
      <c r="F82" s="236"/>
      <c r="G82" s="209"/>
      <c r="H82" s="204" t="s">
        <v>141</v>
      </c>
    </row>
    <row r="83" spans="1:8" ht="14.4" x14ac:dyDescent="0.25">
      <c r="A83" s="175">
        <v>19</v>
      </c>
      <c r="B83" s="175">
        <v>22039018</v>
      </c>
      <c r="C83" s="215" t="s">
        <v>137</v>
      </c>
      <c r="D83" s="214" t="s">
        <v>349</v>
      </c>
      <c r="E83" s="213">
        <v>4</v>
      </c>
      <c r="F83" s="213">
        <f>E83</f>
        <v>4</v>
      </c>
      <c r="G83" s="190" t="s">
        <v>138</v>
      </c>
      <c r="H83" s="204"/>
    </row>
    <row r="84" spans="1:8" ht="14.4" x14ac:dyDescent="0.25">
      <c r="A84" s="230">
        <v>20</v>
      </c>
      <c r="B84" s="230">
        <v>22039052</v>
      </c>
      <c r="C84" s="196" t="s">
        <v>350</v>
      </c>
      <c r="D84" s="214" t="s">
        <v>351</v>
      </c>
      <c r="E84" s="191">
        <v>0.8</v>
      </c>
      <c r="F84" s="230">
        <f>SUM(E84:E85)</f>
        <v>1.05</v>
      </c>
      <c r="G84" s="190" t="s">
        <v>352</v>
      </c>
      <c r="H84" s="204" t="s">
        <v>353</v>
      </c>
    </row>
    <row r="85" spans="1:8" ht="14.4" x14ac:dyDescent="0.25">
      <c r="A85" s="230"/>
      <c r="B85" s="230"/>
      <c r="C85" s="196" t="s">
        <v>354</v>
      </c>
      <c r="D85" s="197" t="s">
        <v>355</v>
      </c>
      <c r="E85" s="213">
        <v>0.25</v>
      </c>
      <c r="F85" s="230"/>
      <c r="G85" s="190" t="s">
        <v>356</v>
      </c>
      <c r="H85" s="204"/>
    </row>
    <row r="86" spans="1:8" ht="14.4" x14ac:dyDescent="0.25">
      <c r="A86" s="233">
        <v>21</v>
      </c>
      <c r="B86" s="233">
        <v>22039038</v>
      </c>
      <c r="C86" s="215" t="s">
        <v>137</v>
      </c>
      <c r="D86" s="220" t="s">
        <v>357</v>
      </c>
      <c r="E86" s="212">
        <v>2</v>
      </c>
      <c r="F86" s="230">
        <f>SUM(E86:E87)</f>
        <v>2.25</v>
      </c>
      <c r="G86" s="221" t="s">
        <v>358</v>
      </c>
      <c r="H86" s="222"/>
    </row>
    <row r="87" spans="1:8" ht="28.8" x14ac:dyDescent="0.25">
      <c r="A87" s="234"/>
      <c r="B87" s="234"/>
      <c r="C87" s="196" t="s">
        <v>354</v>
      </c>
      <c r="D87" s="197" t="s">
        <v>355</v>
      </c>
      <c r="E87" s="212">
        <v>0.25</v>
      </c>
      <c r="F87" s="230"/>
      <c r="G87" s="216" t="s">
        <v>359</v>
      </c>
      <c r="H87" s="222"/>
    </row>
    <row r="88" spans="1:8" ht="14.4" x14ac:dyDescent="0.25">
      <c r="A88" s="224">
        <v>22</v>
      </c>
      <c r="B88" s="218">
        <v>22039051</v>
      </c>
      <c r="C88" s="219" t="s">
        <v>137</v>
      </c>
      <c r="D88" s="223" t="s">
        <v>360</v>
      </c>
      <c r="E88" s="217">
        <v>3</v>
      </c>
      <c r="F88" s="224">
        <f>E88</f>
        <v>3</v>
      </c>
      <c r="G88" s="221" t="s">
        <v>358</v>
      </c>
      <c r="H88" s="225"/>
    </row>
  </sheetData>
  <mergeCells count="73">
    <mergeCell ref="A60:A63"/>
    <mergeCell ref="A39:A40"/>
    <mergeCell ref="A45:A59"/>
    <mergeCell ref="A41:A44"/>
    <mergeCell ref="A64:A69"/>
    <mergeCell ref="A27:A31"/>
    <mergeCell ref="B24:B26"/>
    <mergeCell ref="A24:A26"/>
    <mergeCell ref="A33:A35"/>
    <mergeCell ref="A36:A38"/>
    <mergeCell ref="B33:B35"/>
    <mergeCell ref="A2:A3"/>
    <mergeCell ref="A4:A6"/>
    <mergeCell ref="C2:C3"/>
    <mergeCell ref="A7:A20"/>
    <mergeCell ref="A21:A23"/>
    <mergeCell ref="B21:B23"/>
    <mergeCell ref="F2:F3"/>
    <mergeCell ref="B4:B6"/>
    <mergeCell ref="F4:F6"/>
    <mergeCell ref="C5:C6"/>
    <mergeCell ref="B7:B20"/>
    <mergeCell ref="C7:C10"/>
    <mergeCell ref="F7:F20"/>
    <mergeCell ref="C11:C20"/>
    <mergeCell ref="B2:B3"/>
    <mergeCell ref="F21:F23"/>
    <mergeCell ref="C22:C23"/>
    <mergeCell ref="C24:C26"/>
    <mergeCell ref="F24:F26"/>
    <mergeCell ref="B27:B31"/>
    <mergeCell ref="C27:C28"/>
    <mergeCell ref="F27:F31"/>
    <mergeCell ref="C29:C31"/>
    <mergeCell ref="F33:F35"/>
    <mergeCell ref="C34:C35"/>
    <mergeCell ref="B36:B38"/>
    <mergeCell ref="F36:F38"/>
    <mergeCell ref="B39:B40"/>
    <mergeCell ref="F39:F40"/>
    <mergeCell ref="F41:F44"/>
    <mergeCell ref="C42:C44"/>
    <mergeCell ref="B45:B59"/>
    <mergeCell ref="F45:F59"/>
    <mergeCell ref="C46:C59"/>
    <mergeCell ref="B41:B44"/>
    <mergeCell ref="F60:F63"/>
    <mergeCell ref="C62:C63"/>
    <mergeCell ref="B64:B69"/>
    <mergeCell ref="F64:F69"/>
    <mergeCell ref="C65:C69"/>
    <mergeCell ref="B60:B63"/>
    <mergeCell ref="C60:C61"/>
    <mergeCell ref="F70:F74"/>
    <mergeCell ref="C71:C74"/>
    <mergeCell ref="A75:A76"/>
    <mergeCell ref="B75:B76"/>
    <mergeCell ref="F75:F76"/>
    <mergeCell ref="A70:A74"/>
    <mergeCell ref="B70:B74"/>
    <mergeCell ref="F77:F78"/>
    <mergeCell ref="A79:A82"/>
    <mergeCell ref="B79:B82"/>
    <mergeCell ref="F79:F82"/>
    <mergeCell ref="C80:C82"/>
    <mergeCell ref="A77:A78"/>
    <mergeCell ref="B77:B78"/>
    <mergeCell ref="B86:B87"/>
    <mergeCell ref="F86:F87"/>
    <mergeCell ref="A86:A87"/>
    <mergeCell ref="A84:A85"/>
    <mergeCell ref="B84:B85"/>
    <mergeCell ref="F84:F85"/>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93"/>
  <sheetViews>
    <sheetView topLeftCell="A451" workbookViewId="0">
      <selection activeCell="D453" sqref="D453"/>
    </sheetView>
  </sheetViews>
  <sheetFormatPr defaultColWidth="9" defaultRowHeight="13.8" x14ac:dyDescent="0.25"/>
  <cols>
    <col min="1" max="3" width="9" style="143" customWidth="1"/>
    <col min="4" max="4" width="33.6640625" style="143" bestFit="1" customWidth="1"/>
    <col min="5" max="5" width="5.77734375" style="106" bestFit="1" customWidth="1"/>
    <col min="6" max="6" width="9.6640625" style="106" customWidth="1"/>
    <col min="7" max="7" width="11.6640625" style="144" bestFit="1" customWidth="1"/>
    <col min="8" max="8" width="13.33203125" style="106" bestFit="1" customWidth="1"/>
    <col min="9" max="9" width="9" style="143" customWidth="1"/>
    <col min="10" max="10" width="10" style="143" bestFit="1" customWidth="1"/>
    <col min="11" max="11" width="24.44140625" style="143" customWidth="1"/>
    <col min="12" max="12" width="5.77734375" style="106" bestFit="1" customWidth="1"/>
    <col min="13" max="13" width="7.5546875" style="106" bestFit="1" customWidth="1"/>
    <col min="14" max="14" width="11.6640625" style="144" bestFit="1" customWidth="1"/>
    <col min="15" max="15" width="15" style="106" bestFit="1" customWidth="1"/>
    <col min="16" max="16" width="10" style="143" bestFit="1" customWidth="1"/>
    <col min="17" max="16384" width="9" style="143"/>
  </cols>
  <sheetData>
    <row r="1" spans="1:19" ht="20.25" customHeight="1" x14ac:dyDescent="0.25">
      <c r="A1" s="5" t="s">
        <v>0</v>
      </c>
      <c r="B1" s="16"/>
      <c r="C1" s="16"/>
      <c r="D1" s="16"/>
      <c r="E1" s="105"/>
      <c r="F1" s="105"/>
      <c r="G1" s="24"/>
      <c r="H1" s="105"/>
      <c r="I1" s="16"/>
      <c r="J1" s="16"/>
      <c r="K1" s="9"/>
      <c r="L1" s="105"/>
      <c r="M1" s="105"/>
      <c r="N1" s="24"/>
      <c r="O1" s="105"/>
      <c r="P1" s="16"/>
      <c r="Q1" s="16"/>
      <c r="R1" s="146"/>
      <c r="S1" s="147"/>
    </row>
    <row r="2" spans="1:19" ht="14.4" customHeight="1" x14ac:dyDescent="0.25">
      <c r="A2" s="16"/>
      <c r="B2" s="16"/>
      <c r="C2" s="16"/>
      <c r="D2" s="16"/>
      <c r="E2" s="105"/>
      <c r="F2" s="105"/>
      <c r="G2" s="24"/>
      <c r="H2" s="105"/>
      <c r="I2" s="16"/>
      <c r="J2" s="16"/>
      <c r="K2" s="16"/>
      <c r="L2" s="105"/>
      <c r="M2" s="105"/>
      <c r="N2" s="24"/>
      <c r="O2" s="105"/>
      <c r="P2" s="16"/>
      <c r="Q2" s="16"/>
    </row>
    <row r="3" spans="1:19" x14ac:dyDescent="0.25">
      <c r="A3" s="252" t="s">
        <v>1</v>
      </c>
      <c r="B3" s="252"/>
      <c r="C3" s="252"/>
      <c r="D3" s="252"/>
      <c r="E3" s="252"/>
      <c r="F3" s="252"/>
      <c r="G3" s="252"/>
      <c r="H3" s="252"/>
      <c r="I3" s="252"/>
      <c r="J3" s="252"/>
      <c r="K3" s="252"/>
      <c r="L3" s="252"/>
      <c r="M3" s="252"/>
      <c r="N3" s="252"/>
      <c r="O3" s="252"/>
      <c r="P3" s="252"/>
      <c r="Q3" s="252"/>
    </row>
    <row r="4" spans="1:19" ht="14.4" customHeight="1" x14ac:dyDescent="0.25">
      <c r="A4" s="142" t="s">
        <v>2</v>
      </c>
      <c r="B4" s="16"/>
      <c r="C4" s="16"/>
      <c r="D4" s="16"/>
      <c r="E4" s="105"/>
      <c r="F4" s="105"/>
      <c r="G4" s="24"/>
      <c r="H4" s="105"/>
      <c r="I4" s="16"/>
      <c r="J4" s="16"/>
      <c r="K4" s="16"/>
      <c r="L4" s="105"/>
      <c r="M4" s="105"/>
      <c r="N4" s="24"/>
      <c r="O4" s="105"/>
      <c r="P4" s="16"/>
      <c r="Q4" s="16"/>
      <c r="R4" s="8"/>
    </row>
    <row r="5" spans="1:19" ht="14.4" customHeight="1" x14ac:dyDescent="0.25">
      <c r="A5" s="142" t="s">
        <v>161</v>
      </c>
      <c r="B5" s="16"/>
      <c r="C5" s="16"/>
      <c r="D5" s="16"/>
      <c r="F5" s="107"/>
      <c r="G5" s="24"/>
      <c r="H5" s="105"/>
      <c r="I5" s="16"/>
      <c r="J5" s="16"/>
      <c r="K5" s="16"/>
      <c r="L5" s="105"/>
      <c r="M5" s="105"/>
      <c r="N5" s="24"/>
      <c r="O5" s="105"/>
      <c r="P5" s="16"/>
      <c r="Q5" s="16"/>
      <c r="R5" s="8"/>
    </row>
    <row r="6" spans="1:19" ht="14.4" customHeight="1" x14ac:dyDescent="0.25">
      <c r="A6" s="16"/>
      <c r="B6" s="16"/>
      <c r="C6" s="16"/>
      <c r="D6" s="16"/>
      <c r="E6" s="105"/>
      <c r="F6" s="105"/>
      <c r="G6" s="24"/>
      <c r="H6" s="105"/>
      <c r="I6" s="16"/>
      <c r="J6" s="16"/>
      <c r="K6" s="16"/>
      <c r="L6" s="105"/>
      <c r="M6" s="105"/>
      <c r="N6" s="24"/>
      <c r="O6" s="105"/>
      <c r="P6" s="16"/>
      <c r="Q6" s="16"/>
      <c r="R6" s="8"/>
    </row>
    <row r="7" spans="1:19" ht="16.5" customHeight="1" x14ac:dyDescent="0.4">
      <c r="A7" s="3" t="s">
        <v>3</v>
      </c>
      <c r="B7" s="16"/>
      <c r="C7" s="16"/>
      <c r="D7" s="16"/>
      <c r="E7" s="105"/>
      <c r="F7" s="105"/>
      <c r="G7" s="24"/>
      <c r="H7" s="105"/>
      <c r="I7" s="16"/>
      <c r="J7" s="16"/>
      <c r="K7" s="16"/>
      <c r="L7" s="105"/>
      <c r="M7" s="105"/>
      <c r="N7" s="24"/>
      <c r="O7" s="105"/>
      <c r="P7" s="16"/>
      <c r="Q7" s="16"/>
      <c r="R7" s="8"/>
    </row>
    <row r="8" spans="1:19" ht="15" customHeight="1" thickBot="1" x14ac:dyDescent="0.3">
      <c r="A8" s="10" t="s">
        <v>4</v>
      </c>
      <c r="R8" s="8"/>
    </row>
    <row r="9" spans="1:19" ht="15.75" customHeight="1" thickTop="1" x14ac:dyDescent="0.25">
      <c r="A9" s="141" t="s">
        <v>5</v>
      </c>
      <c r="B9" s="95" t="s">
        <v>6</v>
      </c>
      <c r="C9" s="246"/>
      <c r="D9" s="96" t="s">
        <v>162</v>
      </c>
      <c r="E9" s="108" t="s">
        <v>163</v>
      </c>
      <c r="F9" s="108" t="s">
        <v>164</v>
      </c>
      <c r="G9" s="98"/>
      <c r="H9" s="108" t="s">
        <v>165</v>
      </c>
      <c r="I9" s="99"/>
      <c r="J9" s="249" t="s">
        <v>166</v>
      </c>
      <c r="K9" s="97" t="s">
        <v>162</v>
      </c>
      <c r="L9" s="108" t="s">
        <v>163</v>
      </c>
      <c r="M9" s="108" t="s">
        <v>164</v>
      </c>
      <c r="N9" s="98"/>
      <c r="O9" s="108" t="s">
        <v>167</v>
      </c>
      <c r="P9" s="100" t="s">
        <v>7</v>
      </c>
    </row>
    <row r="10" spans="1:19" x14ac:dyDescent="0.25">
      <c r="A10" s="101">
        <v>1</v>
      </c>
      <c r="B10" s="148">
        <v>22039001</v>
      </c>
      <c r="C10" s="247"/>
      <c r="D10" s="149" t="s">
        <v>168</v>
      </c>
      <c r="E10" s="150">
        <v>2</v>
      </c>
      <c r="F10" s="150">
        <v>88</v>
      </c>
      <c r="G10" s="151" t="s">
        <v>169</v>
      </c>
      <c r="H10" s="152">
        <f t="shared" ref="H10:H21" si="0">E10*F10</f>
        <v>176</v>
      </c>
      <c r="I10" s="102"/>
      <c r="J10" s="250"/>
      <c r="K10" s="153" t="s">
        <v>170</v>
      </c>
      <c r="L10" s="154">
        <v>2</v>
      </c>
      <c r="M10" s="154">
        <v>88</v>
      </c>
      <c r="N10" s="155" t="s">
        <v>171</v>
      </c>
      <c r="O10" s="156">
        <f>M10*L10*0.8</f>
        <v>140.80000000000001</v>
      </c>
      <c r="P10" s="243">
        <f>(H22+O22)/(E22+(0.8*L22))</f>
        <v>88.033898305084733</v>
      </c>
    </row>
    <row r="11" spans="1:19" x14ac:dyDescent="0.25">
      <c r="A11" s="83"/>
      <c r="B11" s="83"/>
      <c r="C11" s="247"/>
      <c r="D11" s="149" t="s">
        <v>172</v>
      </c>
      <c r="E11" s="157">
        <v>2</v>
      </c>
      <c r="F11" s="154">
        <v>90</v>
      </c>
      <c r="G11" s="151" t="s">
        <v>169</v>
      </c>
      <c r="H11" s="152">
        <f t="shared" si="0"/>
        <v>180</v>
      </c>
      <c r="I11" s="103"/>
      <c r="J11" s="250"/>
      <c r="K11" s="153" t="s">
        <v>173</v>
      </c>
      <c r="L11" s="154">
        <v>2</v>
      </c>
      <c r="M11" s="154">
        <v>91</v>
      </c>
      <c r="N11" s="151" t="s">
        <v>171</v>
      </c>
      <c r="O11" s="156">
        <f t="shared" ref="O11:O21" si="1">M11*L11*0.8</f>
        <v>145.6</v>
      </c>
      <c r="P11" s="244"/>
    </row>
    <row r="12" spans="1:19" ht="15" customHeight="1" x14ac:dyDescent="0.25">
      <c r="A12" s="83"/>
      <c r="B12" s="83"/>
      <c r="C12" s="247"/>
      <c r="D12" s="149" t="s">
        <v>174</v>
      </c>
      <c r="E12" s="154">
        <v>2</v>
      </c>
      <c r="F12" s="154">
        <v>92</v>
      </c>
      <c r="G12" s="151" t="s">
        <v>169</v>
      </c>
      <c r="H12" s="152">
        <f t="shared" si="0"/>
        <v>184</v>
      </c>
      <c r="I12" s="103"/>
      <c r="J12" s="250"/>
      <c r="K12" s="158" t="s">
        <v>175</v>
      </c>
      <c r="L12" s="150">
        <v>2</v>
      </c>
      <c r="M12" s="150">
        <v>92</v>
      </c>
      <c r="N12" s="151" t="s">
        <v>171</v>
      </c>
      <c r="O12" s="156">
        <f t="shared" si="1"/>
        <v>147.20000000000002</v>
      </c>
      <c r="P12" s="244"/>
    </row>
    <row r="13" spans="1:19" ht="15" customHeight="1" x14ac:dyDescent="0.25">
      <c r="A13" s="83"/>
      <c r="B13" s="83"/>
      <c r="C13" s="247"/>
      <c r="D13" s="149" t="s">
        <v>176</v>
      </c>
      <c r="E13" s="150">
        <v>1</v>
      </c>
      <c r="F13" s="159">
        <v>75</v>
      </c>
      <c r="G13" s="151" t="s">
        <v>177</v>
      </c>
      <c r="H13" s="152">
        <f t="shared" si="0"/>
        <v>75</v>
      </c>
      <c r="I13" s="103"/>
      <c r="J13" s="250"/>
      <c r="K13" s="158" t="s">
        <v>178</v>
      </c>
      <c r="L13" s="150">
        <v>1</v>
      </c>
      <c r="M13" s="150">
        <v>90</v>
      </c>
      <c r="N13" s="151" t="s">
        <v>179</v>
      </c>
      <c r="O13" s="156">
        <f t="shared" si="1"/>
        <v>72</v>
      </c>
      <c r="P13" s="244"/>
    </row>
    <row r="14" spans="1:19" ht="15" customHeight="1" x14ac:dyDescent="0.25">
      <c r="A14" s="83"/>
      <c r="B14" s="83"/>
      <c r="C14" s="247"/>
      <c r="D14" s="149" t="s">
        <v>180</v>
      </c>
      <c r="E14" s="150">
        <v>1</v>
      </c>
      <c r="F14" s="159">
        <v>75</v>
      </c>
      <c r="G14" s="151" t="s">
        <v>177</v>
      </c>
      <c r="H14" s="152">
        <f t="shared" si="0"/>
        <v>75</v>
      </c>
      <c r="I14" s="103"/>
      <c r="J14" s="250"/>
      <c r="K14" s="158"/>
      <c r="L14" s="159"/>
      <c r="M14" s="159"/>
      <c r="N14" s="151"/>
      <c r="O14" s="156">
        <f t="shared" si="1"/>
        <v>0</v>
      </c>
      <c r="P14" s="244"/>
    </row>
    <row r="15" spans="1:19" ht="15" customHeight="1" x14ac:dyDescent="0.25">
      <c r="A15" s="83"/>
      <c r="B15" s="83"/>
      <c r="C15" s="247"/>
      <c r="D15" s="149" t="s">
        <v>181</v>
      </c>
      <c r="E15" s="150">
        <v>3</v>
      </c>
      <c r="F15" s="150">
        <v>90</v>
      </c>
      <c r="G15" s="151" t="s">
        <v>169</v>
      </c>
      <c r="H15" s="152">
        <f t="shared" si="0"/>
        <v>270</v>
      </c>
      <c r="I15" s="102"/>
      <c r="J15" s="250"/>
      <c r="K15" s="160"/>
      <c r="L15" s="161"/>
      <c r="M15" s="161"/>
      <c r="N15" s="151"/>
      <c r="O15" s="156">
        <f t="shared" si="1"/>
        <v>0</v>
      </c>
      <c r="P15" s="244"/>
    </row>
    <row r="16" spans="1:19" ht="15" customHeight="1" x14ac:dyDescent="0.25">
      <c r="A16" s="83"/>
      <c r="B16" s="83"/>
      <c r="C16" s="247"/>
      <c r="D16" s="149" t="s">
        <v>182</v>
      </c>
      <c r="E16" s="150">
        <v>1</v>
      </c>
      <c r="F16" s="150">
        <v>86</v>
      </c>
      <c r="G16" s="155" t="s">
        <v>177</v>
      </c>
      <c r="H16" s="152">
        <f t="shared" si="0"/>
        <v>86</v>
      </c>
      <c r="I16" s="103"/>
      <c r="J16" s="250"/>
      <c r="K16" s="160"/>
      <c r="L16" s="162"/>
      <c r="M16" s="162"/>
      <c r="N16" s="151"/>
      <c r="O16" s="156">
        <f t="shared" si="1"/>
        <v>0</v>
      </c>
      <c r="P16" s="244"/>
    </row>
    <row r="17" spans="1:16" ht="15" customHeight="1" x14ac:dyDescent="0.25">
      <c r="A17" s="83"/>
      <c r="B17" s="83"/>
      <c r="C17" s="247"/>
      <c r="D17" s="149" t="s">
        <v>183</v>
      </c>
      <c r="E17" s="150">
        <v>3</v>
      </c>
      <c r="F17" s="150">
        <v>86</v>
      </c>
      <c r="G17" s="155" t="s">
        <v>169</v>
      </c>
      <c r="H17" s="152">
        <f t="shared" si="0"/>
        <v>258</v>
      </c>
      <c r="I17" s="103"/>
      <c r="J17" s="250"/>
      <c r="K17" s="160"/>
      <c r="L17" s="162"/>
      <c r="M17" s="162"/>
      <c r="N17" s="151"/>
      <c r="O17" s="156">
        <f t="shared" si="1"/>
        <v>0</v>
      </c>
      <c r="P17" s="244"/>
    </row>
    <row r="18" spans="1:16" ht="15" customHeight="1" x14ac:dyDescent="0.25">
      <c r="A18" s="83"/>
      <c r="B18" s="83"/>
      <c r="C18" s="247"/>
      <c r="D18" s="149" t="s">
        <v>184</v>
      </c>
      <c r="E18" s="150">
        <v>2</v>
      </c>
      <c r="F18" s="150">
        <v>91</v>
      </c>
      <c r="G18" s="155" t="s">
        <v>177</v>
      </c>
      <c r="H18" s="152">
        <f t="shared" si="0"/>
        <v>182</v>
      </c>
      <c r="I18" s="102"/>
      <c r="J18" s="250"/>
      <c r="K18" s="160"/>
      <c r="L18" s="162"/>
      <c r="M18" s="162"/>
      <c r="N18" s="151"/>
      <c r="O18" s="156">
        <f t="shared" si="1"/>
        <v>0</v>
      </c>
      <c r="P18" s="244"/>
    </row>
    <row r="19" spans="1:16" ht="15" customHeight="1" x14ac:dyDescent="0.25">
      <c r="A19" s="83"/>
      <c r="B19" s="83"/>
      <c r="C19" s="247"/>
      <c r="D19" s="149" t="s">
        <v>185</v>
      </c>
      <c r="E19" s="150">
        <v>1</v>
      </c>
      <c r="F19" s="150">
        <v>86</v>
      </c>
      <c r="G19" s="155" t="s">
        <v>169</v>
      </c>
      <c r="H19" s="152">
        <f t="shared" si="0"/>
        <v>86</v>
      </c>
      <c r="I19" s="102"/>
      <c r="J19" s="250"/>
      <c r="K19" s="160"/>
      <c r="L19" s="162"/>
      <c r="M19" s="162"/>
      <c r="N19" s="151"/>
      <c r="O19" s="156">
        <f t="shared" si="1"/>
        <v>0</v>
      </c>
      <c r="P19" s="244"/>
    </row>
    <row r="20" spans="1:16" ht="15" customHeight="1" x14ac:dyDescent="0.25">
      <c r="A20" s="83"/>
      <c r="B20" s="83"/>
      <c r="C20" s="247"/>
      <c r="D20" s="149"/>
      <c r="E20" s="163"/>
      <c r="F20" s="159"/>
      <c r="G20" s="155"/>
      <c r="H20" s="152">
        <f t="shared" si="0"/>
        <v>0</v>
      </c>
      <c r="I20" s="102"/>
      <c r="J20" s="250"/>
      <c r="K20" s="164"/>
      <c r="L20" s="165"/>
      <c r="M20" s="165"/>
      <c r="N20" s="151"/>
      <c r="O20" s="156">
        <f t="shared" si="1"/>
        <v>0</v>
      </c>
      <c r="P20" s="244"/>
    </row>
    <row r="21" spans="1:16" ht="15" customHeight="1" x14ac:dyDescent="0.25">
      <c r="A21" s="83"/>
      <c r="B21" s="83"/>
      <c r="C21" s="248"/>
      <c r="D21" s="166"/>
      <c r="E21" s="165"/>
      <c r="F21" s="165"/>
      <c r="G21" s="151"/>
      <c r="H21" s="152">
        <f t="shared" si="0"/>
        <v>0</v>
      </c>
      <c r="I21" s="102"/>
      <c r="J21" s="251"/>
      <c r="K21" s="158"/>
      <c r="L21" s="165"/>
      <c r="M21" s="165"/>
      <c r="N21" s="151"/>
      <c r="O21" s="156">
        <f t="shared" si="1"/>
        <v>0</v>
      </c>
      <c r="P21" s="244"/>
    </row>
    <row r="22" spans="1:16" ht="15" customHeight="1" thickBot="1" x14ac:dyDescent="0.3">
      <c r="A22" s="84"/>
      <c r="B22" s="84"/>
      <c r="C22" s="167"/>
      <c r="D22" s="168"/>
      <c r="E22" s="169">
        <f>SUM(E10:E21)</f>
        <v>18</v>
      </c>
      <c r="F22" s="169">
        <f>SUM(F10:F21)</f>
        <v>859</v>
      </c>
      <c r="G22" s="170"/>
      <c r="H22" s="171">
        <f>SUM(H10:H21)</f>
        <v>1572</v>
      </c>
      <c r="I22" s="104"/>
      <c r="J22" s="167"/>
      <c r="K22" s="172"/>
      <c r="L22" s="169">
        <f>SUM(L10:L21)</f>
        <v>7</v>
      </c>
      <c r="M22" s="169">
        <f>SUM(M10:M21)</f>
        <v>361</v>
      </c>
      <c r="N22" s="170"/>
      <c r="O22" s="169">
        <f>SUM(O10:O21)</f>
        <v>505.6</v>
      </c>
      <c r="P22" s="245"/>
    </row>
    <row r="23" spans="1:16" ht="15.75" customHeight="1" thickTop="1" thickBot="1" x14ac:dyDescent="0.3">
      <c r="A23" s="23"/>
      <c r="B23" s="23"/>
      <c r="C23" s="23"/>
      <c r="D23" s="23"/>
      <c r="E23" s="4"/>
      <c r="F23" s="4"/>
      <c r="G23" s="31"/>
      <c r="H23" s="4"/>
      <c r="I23" s="23"/>
      <c r="J23" s="23"/>
      <c r="K23" s="23"/>
      <c r="L23" s="4"/>
      <c r="M23" s="4"/>
      <c r="N23" s="31"/>
      <c r="O23" s="4"/>
      <c r="P23" s="23"/>
    </row>
    <row r="24" spans="1:16" ht="15.75" customHeight="1" thickTop="1" x14ac:dyDescent="0.25">
      <c r="A24" s="141" t="s">
        <v>5</v>
      </c>
      <c r="B24" s="95" t="s">
        <v>6</v>
      </c>
      <c r="C24" s="246"/>
      <c r="D24" s="96" t="s">
        <v>162</v>
      </c>
      <c r="E24" s="108" t="s">
        <v>163</v>
      </c>
      <c r="F24" s="108" t="s">
        <v>164</v>
      </c>
      <c r="G24" s="98"/>
      <c r="H24" s="108" t="s">
        <v>165</v>
      </c>
      <c r="I24" s="99"/>
      <c r="J24" s="249" t="s">
        <v>166</v>
      </c>
      <c r="K24" s="97" t="s">
        <v>162</v>
      </c>
      <c r="L24" s="108" t="s">
        <v>163</v>
      </c>
      <c r="M24" s="108" t="s">
        <v>164</v>
      </c>
      <c r="N24" s="98"/>
      <c r="O24" s="108" t="s">
        <v>167</v>
      </c>
      <c r="P24" s="100" t="s">
        <v>7</v>
      </c>
    </row>
    <row r="25" spans="1:16" x14ac:dyDescent="0.25">
      <c r="A25" s="173">
        <v>2</v>
      </c>
      <c r="B25" s="148">
        <v>22039002</v>
      </c>
      <c r="C25" s="247"/>
      <c r="D25" s="149" t="s">
        <v>172</v>
      </c>
      <c r="E25" s="150">
        <v>2</v>
      </c>
      <c r="F25" s="150">
        <v>88</v>
      </c>
      <c r="G25" s="151" t="s">
        <v>169</v>
      </c>
      <c r="H25" s="152">
        <f t="shared" ref="H25:H36" si="2">E25*F25</f>
        <v>176</v>
      </c>
      <c r="I25" s="102"/>
      <c r="J25" s="250"/>
      <c r="K25" s="153" t="s">
        <v>186</v>
      </c>
      <c r="L25" s="154">
        <v>2</v>
      </c>
      <c r="M25" s="154">
        <v>90</v>
      </c>
      <c r="N25" s="155" t="s">
        <v>171</v>
      </c>
      <c r="O25" s="156">
        <f>M25*L25*0.8</f>
        <v>144</v>
      </c>
      <c r="P25" s="243">
        <f>(H37+O37)/(E37+(0.8*L37))</f>
        <v>84.872881355932194</v>
      </c>
    </row>
    <row r="26" spans="1:16" x14ac:dyDescent="0.25">
      <c r="A26" s="83"/>
      <c r="B26" s="83"/>
      <c r="C26" s="247"/>
      <c r="D26" s="149" t="s">
        <v>176</v>
      </c>
      <c r="E26" s="157">
        <v>1</v>
      </c>
      <c r="F26" s="161">
        <v>75</v>
      </c>
      <c r="G26" s="151" t="s">
        <v>177</v>
      </c>
      <c r="H26" s="152">
        <f t="shared" si="2"/>
        <v>75</v>
      </c>
      <c r="I26" s="103"/>
      <c r="J26" s="250"/>
      <c r="K26" s="153" t="s">
        <v>187</v>
      </c>
      <c r="L26" s="154">
        <v>2</v>
      </c>
      <c r="M26" s="154">
        <v>92</v>
      </c>
      <c r="N26" s="151" t="s">
        <v>171</v>
      </c>
      <c r="O26" s="156">
        <f t="shared" ref="O26:O36" si="3">M26*L26*0.8</f>
        <v>147.20000000000002</v>
      </c>
      <c r="P26" s="244"/>
    </row>
    <row r="27" spans="1:16" ht="15" customHeight="1" x14ac:dyDescent="0.25">
      <c r="A27" s="83"/>
      <c r="B27" s="83"/>
      <c r="C27" s="247"/>
      <c r="D27" s="149" t="s">
        <v>180</v>
      </c>
      <c r="E27" s="154">
        <v>1</v>
      </c>
      <c r="F27" s="161">
        <v>75</v>
      </c>
      <c r="G27" s="151" t="s">
        <v>177</v>
      </c>
      <c r="H27" s="152">
        <f t="shared" si="2"/>
        <v>75</v>
      </c>
      <c r="I27" s="103"/>
      <c r="J27" s="250"/>
      <c r="K27" s="158" t="s">
        <v>188</v>
      </c>
      <c r="L27" s="150">
        <v>2</v>
      </c>
      <c r="M27" s="150">
        <v>89</v>
      </c>
      <c r="N27" s="151" t="s">
        <v>171</v>
      </c>
      <c r="O27" s="156">
        <f t="shared" si="3"/>
        <v>142.4</v>
      </c>
      <c r="P27" s="244"/>
    </row>
    <row r="28" spans="1:16" ht="15" customHeight="1" x14ac:dyDescent="0.25">
      <c r="A28" s="83"/>
      <c r="B28" s="83"/>
      <c r="C28" s="247"/>
      <c r="D28" s="149" t="s">
        <v>181</v>
      </c>
      <c r="E28" s="150">
        <v>3</v>
      </c>
      <c r="F28" s="150">
        <v>85</v>
      </c>
      <c r="G28" s="151" t="s">
        <v>169</v>
      </c>
      <c r="H28" s="152">
        <f t="shared" si="2"/>
        <v>255</v>
      </c>
      <c r="I28" s="103"/>
      <c r="J28" s="250"/>
      <c r="K28" s="158" t="s">
        <v>189</v>
      </c>
      <c r="L28" s="150">
        <v>1</v>
      </c>
      <c r="M28" s="150">
        <v>88</v>
      </c>
      <c r="N28" s="151" t="s">
        <v>179</v>
      </c>
      <c r="O28" s="156">
        <f t="shared" si="3"/>
        <v>70.400000000000006</v>
      </c>
      <c r="P28" s="244"/>
    </row>
    <row r="29" spans="1:16" ht="15" customHeight="1" x14ac:dyDescent="0.25">
      <c r="A29" s="83"/>
      <c r="B29" s="83"/>
      <c r="C29" s="247"/>
      <c r="D29" s="149" t="s">
        <v>184</v>
      </c>
      <c r="E29" s="150">
        <v>2</v>
      </c>
      <c r="F29" s="150">
        <v>83</v>
      </c>
      <c r="G29" s="151" t="s">
        <v>177</v>
      </c>
      <c r="H29" s="152">
        <f t="shared" si="2"/>
        <v>166</v>
      </c>
      <c r="I29" s="103"/>
      <c r="J29" s="250"/>
      <c r="K29" s="158"/>
      <c r="L29" s="159"/>
      <c r="M29" s="159"/>
      <c r="N29" s="151"/>
      <c r="O29" s="156">
        <f t="shared" si="3"/>
        <v>0</v>
      </c>
      <c r="P29" s="244"/>
    </row>
    <row r="30" spans="1:16" ht="15" customHeight="1" x14ac:dyDescent="0.25">
      <c r="A30" s="83"/>
      <c r="B30" s="83"/>
      <c r="C30" s="247"/>
      <c r="D30" s="149" t="s">
        <v>182</v>
      </c>
      <c r="E30" s="150">
        <v>1</v>
      </c>
      <c r="F30" s="150">
        <v>89</v>
      </c>
      <c r="G30" s="151" t="s">
        <v>177</v>
      </c>
      <c r="H30" s="152">
        <f t="shared" si="2"/>
        <v>89</v>
      </c>
      <c r="I30" s="102"/>
      <c r="J30" s="250"/>
      <c r="K30" s="160"/>
      <c r="L30" s="161"/>
      <c r="M30" s="161"/>
      <c r="N30" s="151"/>
      <c r="O30" s="156">
        <f t="shared" si="3"/>
        <v>0</v>
      </c>
      <c r="P30" s="244"/>
    </row>
    <row r="31" spans="1:16" ht="15" customHeight="1" x14ac:dyDescent="0.25">
      <c r="A31" s="83"/>
      <c r="B31" s="83"/>
      <c r="C31" s="247"/>
      <c r="D31" s="149" t="s">
        <v>190</v>
      </c>
      <c r="E31" s="150">
        <v>2</v>
      </c>
      <c r="F31" s="150">
        <v>92</v>
      </c>
      <c r="G31" s="155" t="s">
        <v>169</v>
      </c>
      <c r="H31" s="152">
        <f t="shared" si="2"/>
        <v>184</v>
      </c>
      <c r="I31" s="103"/>
      <c r="J31" s="250"/>
      <c r="K31" s="160"/>
      <c r="L31" s="162"/>
      <c r="M31" s="162"/>
      <c r="N31" s="151"/>
      <c r="O31" s="156">
        <f t="shared" si="3"/>
        <v>0</v>
      </c>
      <c r="P31" s="244"/>
    </row>
    <row r="32" spans="1:16" ht="15" customHeight="1" x14ac:dyDescent="0.25">
      <c r="A32" s="83"/>
      <c r="B32" s="83"/>
      <c r="C32" s="247"/>
      <c r="D32" s="149" t="s">
        <v>191</v>
      </c>
      <c r="E32" s="150">
        <v>2</v>
      </c>
      <c r="F32" s="150">
        <v>82</v>
      </c>
      <c r="G32" s="155" t="s">
        <v>169</v>
      </c>
      <c r="H32" s="152">
        <f t="shared" si="2"/>
        <v>164</v>
      </c>
      <c r="I32" s="103"/>
      <c r="J32" s="250"/>
      <c r="K32" s="160"/>
      <c r="L32" s="162"/>
      <c r="M32" s="162"/>
      <c r="N32" s="151"/>
      <c r="O32" s="156">
        <f t="shared" si="3"/>
        <v>0</v>
      </c>
      <c r="P32" s="244"/>
    </row>
    <row r="33" spans="1:16" ht="15" customHeight="1" x14ac:dyDescent="0.25">
      <c r="A33" s="83"/>
      <c r="B33" s="83"/>
      <c r="C33" s="247"/>
      <c r="D33" s="149" t="s">
        <v>183</v>
      </c>
      <c r="E33" s="150">
        <v>3</v>
      </c>
      <c r="F33" s="150">
        <v>80</v>
      </c>
      <c r="G33" s="155" t="s">
        <v>169</v>
      </c>
      <c r="H33" s="152">
        <f t="shared" si="2"/>
        <v>240</v>
      </c>
      <c r="I33" s="102"/>
      <c r="J33" s="250"/>
      <c r="K33" s="160"/>
      <c r="L33" s="162"/>
      <c r="M33" s="162"/>
      <c r="N33" s="151"/>
      <c r="O33" s="156">
        <f t="shared" si="3"/>
        <v>0</v>
      </c>
      <c r="P33" s="244"/>
    </row>
    <row r="34" spans="1:16" ht="15" customHeight="1" x14ac:dyDescent="0.25">
      <c r="A34" s="83"/>
      <c r="B34" s="83"/>
      <c r="C34" s="247"/>
      <c r="D34" s="149" t="s">
        <v>185</v>
      </c>
      <c r="E34" s="150">
        <v>1</v>
      </c>
      <c r="F34" s="150">
        <v>75</v>
      </c>
      <c r="G34" s="155" t="s">
        <v>169</v>
      </c>
      <c r="H34" s="152">
        <f t="shared" si="2"/>
        <v>75</v>
      </c>
      <c r="I34" s="102"/>
      <c r="J34" s="250"/>
      <c r="K34" s="160"/>
      <c r="L34" s="162"/>
      <c r="M34" s="162"/>
      <c r="N34" s="151"/>
      <c r="O34" s="156">
        <f t="shared" si="3"/>
        <v>0</v>
      </c>
      <c r="P34" s="244"/>
    </row>
    <row r="35" spans="1:16" ht="15" customHeight="1" x14ac:dyDescent="0.25">
      <c r="A35" s="83"/>
      <c r="B35" s="83"/>
      <c r="C35" s="247"/>
      <c r="D35" s="149"/>
      <c r="E35" s="163"/>
      <c r="F35" s="159"/>
      <c r="G35" s="155"/>
      <c r="H35" s="152">
        <f t="shared" si="2"/>
        <v>0</v>
      </c>
      <c r="I35" s="102"/>
      <c r="J35" s="250"/>
      <c r="K35" s="164"/>
      <c r="L35" s="165"/>
      <c r="M35" s="165"/>
      <c r="N35" s="151"/>
      <c r="O35" s="156">
        <f t="shared" si="3"/>
        <v>0</v>
      </c>
      <c r="P35" s="244"/>
    </row>
    <row r="36" spans="1:16" ht="15" customHeight="1" x14ac:dyDescent="0.25">
      <c r="A36" s="83"/>
      <c r="B36" s="83"/>
      <c r="C36" s="248"/>
      <c r="D36" s="166"/>
      <c r="E36" s="165"/>
      <c r="F36" s="165"/>
      <c r="G36" s="151"/>
      <c r="H36" s="152">
        <f t="shared" si="2"/>
        <v>0</v>
      </c>
      <c r="I36" s="102"/>
      <c r="J36" s="251"/>
      <c r="K36" s="158"/>
      <c r="L36" s="165"/>
      <c r="M36" s="165"/>
      <c r="N36" s="151"/>
      <c r="O36" s="156">
        <f t="shared" si="3"/>
        <v>0</v>
      </c>
      <c r="P36" s="244"/>
    </row>
    <row r="37" spans="1:16" ht="15" customHeight="1" thickBot="1" x14ac:dyDescent="0.3">
      <c r="A37" s="84"/>
      <c r="B37" s="84"/>
      <c r="C37" s="167"/>
      <c r="D37" s="168"/>
      <c r="E37" s="169">
        <f>SUM(E25:E36)</f>
        <v>18</v>
      </c>
      <c r="F37" s="169">
        <f>SUM(F25:F36)</f>
        <v>824</v>
      </c>
      <c r="G37" s="170"/>
      <c r="H37" s="171">
        <f>SUM(H25:H36)</f>
        <v>1499</v>
      </c>
      <c r="I37" s="104"/>
      <c r="J37" s="167"/>
      <c r="K37" s="172"/>
      <c r="L37" s="169">
        <f>SUM(L25:L36)</f>
        <v>7</v>
      </c>
      <c r="M37" s="169">
        <f>SUM(M25:M36)</f>
        <v>359</v>
      </c>
      <c r="N37" s="170"/>
      <c r="O37" s="169">
        <f>SUM(O25:O36)</f>
        <v>504</v>
      </c>
      <c r="P37" s="245"/>
    </row>
    <row r="38" spans="1:16" ht="15.75" customHeight="1" thickTop="1" thickBot="1" x14ac:dyDescent="0.3">
      <c r="A38" s="23"/>
      <c r="B38" s="23"/>
      <c r="C38" s="23"/>
      <c r="D38" s="23"/>
      <c r="E38" s="4"/>
      <c r="F38" s="4"/>
      <c r="G38" s="31"/>
      <c r="H38" s="4"/>
      <c r="I38" s="23"/>
      <c r="J38" s="23"/>
      <c r="K38" s="23"/>
      <c r="L38" s="4"/>
      <c r="M38" s="4"/>
      <c r="N38" s="31"/>
      <c r="O38" s="4"/>
      <c r="P38" s="23"/>
    </row>
    <row r="39" spans="1:16" ht="15.75" customHeight="1" thickTop="1" x14ac:dyDescent="0.25">
      <c r="A39" s="141" t="s">
        <v>5</v>
      </c>
      <c r="B39" s="95" t="s">
        <v>6</v>
      </c>
      <c r="C39" s="246"/>
      <c r="D39" s="96" t="s">
        <v>162</v>
      </c>
      <c r="E39" s="108" t="s">
        <v>163</v>
      </c>
      <c r="F39" s="108" t="s">
        <v>164</v>
      </c>
      <c r="G39" s="98"/>
      <c r="H39" s="108" t="s">
        <v>165</v>
      </c>
      <c r="I39" s="99"/>
      <c r="J39" s="249" t="s">
        <v>166</v>
      </c>
      <c r="K39" s="97" t="s">
        <v>162</v>
      </c>
      <c r="L39" s="108" t="s">
        <v>163</v>
      </c>
      <c r="M39" s="108" t="s">
        <v>164</v>
      </c>
      <c r="N39" s="98"/>
      <c r="O39" s="108" t="s">
        <v>167</v>
      </c>
      <c r="P39" s="100" t="s">
        <v>7</v>
      </c>
    </row>
    <row r="40" spans="1:16" x14ac:dyDescent="0.25">
      <c r="A40" s="101">
        <v>3</v>
      </c>
      <c r="B40" s="148">
        <v>22039003</v>
      </c>
      <c r="C40" s="247"/>
      <c r="D40" s="149" t="s">
        <v>172</v>
      </c>
      <c r="E40" s="150">
        <v>2</v>
      </c>
      <c r="F40" s="150">
        <v>93</v>
      </c>
      <c r="G40" s="151" t="s">
        <v>169</v>
      </c>
      <c r="H40" s="152">
        <f t="shared" ref="H40:H51" si="4">E40*F40</f>
        <v>186</v>
      </c>
      <c r="I40" s="102"/>
      <c r="J40" s="250"/>
      <c r="K40" s="153" t="s">
        <v>187</v>
      </c>
      <c r="L40" s="154">
        <v>2</v>
      </c>
      <c r="M40" s="154">
        <v>79</v>
      </c>
      <c r="N40" s="155" t="s">
        <v>171</v>
      </c>
      <c r="O40" s="156">
        <f>M40*L40*0.8</f>
        <v>126.4</v>
      </c>
      <c r="P40" s="243">
        <f>(H52+O52)/(E52+(0.8*L52))</f>
        <v>83.177966101694906</v>
      </c>
    </row>
    <row r="41" spans="1:16" x14ac:dyDescent="0.25">
      <c r="A41" s="83"/>
      <c r="B41" s="83"/>
      <c r="C41" s="247"/>
      <c r="D41" s="149" t="s">
        <v>182</v>
      </c>
      <c r="E41" s="157">
        <v>1</v>
      </c>
      <c r="F41" s="154">
        <v>90</v>
      </c>
      <c r="G41" s="151" t="s">
        <v>177</v>
      </c>
      <c r="H41" s="152">
        <f t="shared" si="4"/>
        <v>90</v>
      </c>
      <c r="I41" s="103"/>
      <c r="J41" s="250"/>
      <c r="K41" s="153" t="s">
        <v>188</v>
      </c>
      <c r="L41" s="154">
        <v>2</v>
      </c>
      <c r="M41" s="154">
        <v>88</v>
      </c>
      <c r="N41" s="151" t="s">
        <v>171</v>
      </c>
      <c r="O41" s="156">
        <f t="shared" ref="O41:O51" si="5">M41*L41*0.8</f>
        <v>140.80000000000001</v>
      </c>
      <c r="P41" s="244"/>
    </row>
    <row r="42" spans="1:16" ht="15" customHeight="1" x14ac:dyDescent="0.25">
      <c r="A42" s="83"/>
      <c r="B42" s="83"/>
      <c r="C42" s="247"/>
      <c r="D42" s="149" t="s">
        <v>176</v>
      </c>
      <c r="E42" s="154">
        <v>1</v>
      </c>
      <c r="F42" s="161">
        <v>75</v>
      </c>
      <c r="G42" s="151" t="s">
        <v>177</v>
      </c>
      <c r="H42" s="152">
        <f t="shared" si="4"/>
        <v>75</v>
      </c>
      <c r="I42" s="103"/>
      <c r="J42" s="250"/>
      <c r="K42" s="158" t="s">
        <v>192</v>
      </c>
      <c r="L42" s="150">
        <v>2</v>
      </c>
      <c r="M42" s="150">
        <v>88</v>
      </c>
      <c r="N42" s="151" t="s">
        <v>171</v>
      </c>
      <c r="O42" s="156">
        <f t="shared" si="5"/>
        <v>140.80000000000001</v>
      </c>
      <c r="P42" s="244"/>
    </row>
    <row r="43" spans="1:16" ht="15" customHeight="1" x14ac:dyDescent="0.25">
      <c r="A43" s="83"/>
      <c r="B43" s="83"/>
      <c r="C43" s="247"/>
      <c r="D43" s="149" t="s">
        <v>180</v>
      </c>
      <c r="E43" s="150">
        <v>1</v>
      </c>
      <c r="F43" s="159">
        <v>75</v>
      </c>
      <c r="G43" s="151" t="s">
        <v>177</v>
      </c>
      <c r="H43" s="152">
        <f t="shared" si="4"/>
        <v>75</v>
      </c>
      <c r="I43" s="103"/>
      <c r="J43" s="250"/>
      <c r="K43" s="158" t="s">
        <v>193</v>
      </c>
      <c r="L43" s="150">
        <v>1</v>
      </c>
      <c r="M43" s="159">
        <v>75</v>
      </c>
      <c r="N43" s="151" t="s">
        <v>179</v>
      </c>
      <c r="O43" s="156">
        <f t="shared" si="5"/>
        <v>60</v>
      </c>
      <c r="P43" s="244"/>
    </row>
    <row r="44" spans="1:16" ht="15" customHeight="1" x14ac:dyDescent="0.25">
      <c r="A44" s="83"/>
      <c r="B44" s="83"/>
      <c r="C44" s="247"/>
      <c r="D44" s="149" t="s">
        <v>181</v>
      </c>
      <c r="E44" s="150">
        <v>3</v>
      </c>
      <c r="F44" s="150">
        <v>78</v>
      </c>
      <c r="G44" s="151" t="s">
        <v>169</v>
      </c>
      <c r="H44" s="152">
        <f t="shared" si="4"/>
        <v>234</v>
      </c>
      <c r="I44" s="103"/>
      <c r="J44" s="250"/>
      <c r="K44" s="158"/>
      <c r="L44" s="159"/>
      <c r="M44" s="159"/>
      <c r="N44" s="151"/>
      <c r="O44" s="156">
        <f t="shared" si="5"/>
        <v>0</v>
      </c>
      <c r="P44" s="244"/>
    </row>
    <row r="45" spans="1:16" ht="15" customHeight="1" x14ac:dyDescent="0.25">
      <c r="A45" s="83"/>
      <c r="B45" s="83"/>
      <c r="C45" s="247"/>
      <c r="D45" s="149" t="s">
        <v>190</v>
      </c>
      <c r="E45" s="150">
        <v>2</v>
      </c>
      <c r="F45" s="150">
        <v>88</v>
      </c>
      <c r="G45" s="151" t="s">
        <v>169</v>
      </c>
      <c r="H45" s="152">
        <f t="shared" si="4"/>
        <v>176</v>
      </c>
      <c r="I45" s="102"/>
      <c r="J45" s="250"/>
      <c r="K45" s="160"/>
      <c r="L45" s="161"/>
      <c r="M45" s="161"/>
      <c r="N45" s="151"/>
      <c r="O45" s="156">
        <f t="shared" si="5"/>
        <v>0</v>
      </c>
      <c r="P45" s="244"/>
    </row>
    <row r="46" spans="1:16" ht="15" customHeight="1" x14ac:dyDescent="0.25">
      <c r="A46" s="83"/>
      <c r="B46" s="83"/>
      <c r="C46" s="247"/>
      <c r="D46" s="149" t="s">
        <v>194</v>
      </c>
      <c r="E46" s="150">
        <v>2</v>
      </c>
      <c r="F46" s="150">
        <v>90</v>
      </c>
      <c r="G46" s="155" t="s">
        <v>169</v>
      </c>
      <c r="H46" s="152">
        <f t="shared" si="4"/>
        <v>180</v>
      </c>
      <c r="I46" s="103"/>
      <c r="J46" s="250"/>
      <c r="K46" s="160"/>
      <c r="L46" s="162"/>
      <c r="M46" s="162"/>
      <c r="N46" s="151"/>
      <c r="O46" s="156">
        <f t="shared" si="5"/>
        <v>0</v>
      </c>
      <c r="P46" s="244"/>
    </row>
    <row r="47" spans="1:16" ht="15" customHeight="1" x14ac:dyDescent="0.25">
      <c r="A47" s="83"/>
      <c r="B47" s="83"/>
      <c r="C47" s="247"/>
      <c r="D47" s="149" t="s">
        <v>183</v>
      </c>
      <c r="E47" s="150">
        <v>3</v>
      </c>
      <c r="F47" s="150">
        <v>72</v>
      </c>
      <c r="G47" s="155" t="s">
        <v>169</v>
      </c>
      <c r="H47" s="152">
        <f t="shared" si="4"/>
        <v>216</v>
      </c>
      <c r="I47" s="103"/>
      <c r="J47" s="250"/>
      <c r="K47" s="160"/>
      <c r="L47" s="162"/>
      <c r="M47" s="162"/>
      <c r="N47" s="151"/>
      <c r="O47" s="156">
        <f t="shared" si="5"/>
        <v>0</v>
      </c>
      <c r="P47" s="244"/>
    </row>
    <row r="48" spans="1:16" ht="15" customHeight="1" x14ac:dyDescent="0.25">
      <c r="A48" s="83"/>
      <c r="B48" s="83"/>
      <c r="C48" s="247"/>
      <c r="D48" s="149" t="s">
        <v>184</v>
      </c>
      <c r="E48" s="150">
        <v>2</v>
      </c>
      <c r="F48" s="150">
        <v>90</v>
      </c>
      <c r="G48" s="155" t="s">
        <v>177</v>
      </c>
      <c r="H48" s="152">
        <f t="shared" si="4"/>
        <v>180</v>
      </c>
      <c r="I48" s="102"/>
      <c r="J48" s="250"/>
      <c r="K48" s="160"/>
      <c r="L48" s="162"/>
      <c r="M48" s="162"/>
      <c r="N48" s="151"/>
      <c r="O48" s="156">
        <f t="shared" si="5"/>
        <v>0</v>
      </c>
      <c r="P48" s="244"/>
    </row>
    <row r="49" spans="1:16" ht="15" customHeight="1" x14ac:dyDescent="0.25">
      <c r="A49" s="83"/>
      <c r="B49" s="83"/>
      <c r="C49" s="247"/>
      <c r="D49" s="149" t="s">
        <v>185</v>
      </c>
      <c r="E49" s="150">
        <v>1</v>
      </c>
      <c r="F49" s="150">
        <v>83</v>
      </c>
      <c r="G49" s="155" t="s">
        <v>169</v>
      </c>
      <c r="H49" s="152">
        <f t="shared" si="4"/>
        <v>83</v>
      </c>
      <c r="I49" s="102"/>
      <c r="J49" s="250"/>
      <c r="K49" s="160"/>
      <c r="L49" s="162"/>
      <c r="M49" s="162"/>
      <c r="N49" s="151"/>
      <c r="O49" s="156">
        <f t="shared" si="5"/>
        <v>0</v>
      </c>
      <c r="P49" s="244"/>
    </row>
    <row r="50" spans="1:16" ht="15" customHeight="1" x14ac:dyDescent="0.25">
      <c r="A50" s="83"/>
      <c r="B50" s="83"/>
      <c r="C50" s="247"/>
      <c r="D50" s="149"/>
      <c r="E50" s="163"/>
      <c r="F50" s="159"/>
      <c r="G50" s="155"/>
      <c r="H50" s="152">
        <f t="shared" si="4"/>
        <v>0</v>
      </c>
      <c r="I50" s="102"/>
      <c r="J50" s="250"/>
      <c r="K50" s="164"/>
      <c r="L50" s="165"/>
      <c r="M50" s="165"/>
      <c r="N50" s="151"/>
      <c r="O50" s="156">
        <f t="shared" si="5"/>
        <v>0</v>
      </c>
      <c r="P50" s="244"/>
    </row>
    <row r="51" spans="1:16" ht="15" customHeight="1" x14ac:dyDescent="0.25">
      <c r="A51" s="83"/>
      <c r="B51" s="83"/>
      <c r="C51" s="248"/>
      <c r="D51" s="166"/>
      <c r="E51" s="165"/>
      <c r="F51" s="165"/>
      <c r="G51" s="151"/>
      <c r="H51" s="152">
        <f t="shared" si="4"/>
        <v>0</v>
      </c>
      <c r="I51" s="102"/>
      <c r="J51" s="251"/>
      <c r="K51" s="158"/>
      <c r="L51" s="165"/>
      <c r="M51" s="165"/>
      <c r="N51" s="151"/>
      <c r="O51" s="156">
        <f t="shared" si="5"/>
        <v>0</v>
      </c>
      <c r="P51" s="244"/>
    </row>
    <row r="52" spans="1:16" ht="15" customHeight="1" thickBot="1" x14ac:dyDescent="0.3">
      <c r="A52" s="84"/>
      <c r="B52" s="84"/>
      <c r="C52" s="167"/>
      <c r="D52" s="168"/>
      <c r="E52" s="169">
        <f>SUM(E40:E51)</f>
        <v>18</v>
      </c>
      <c r="F52" s="169">
        <f>SUM(F40:F51)</f>
        <v>834</v>
      </c>
      <c r="G52" s="170"/>
      <c r="H52" s="171">
        <f>SUM(H40:H51)</f>
        <v>1495</v>
      </c>
      <c r="I52" s="104"/>
      <c r="J52" s="167"/>
      <c r="K52" s="172"/>
      <c r="L52" s="169">
        <f>SUM(L40:L51)</f>
        <v>7</v>
      </c>
      <c r="M52" s="169">
        <f>SUM(M40:M51)</f>
        <v>330</v>
      </c>
      <c r="N52" s="170"/>
      <c r="O52" s="169">
        <f>SUM(O40:O51)</f>
        <v>468.00000000000006</v>
      </c>
      <c r="P52" s="245"/>
    </row>
    <row r="53" spans="1:16" ht="15.75" customHeight="1" thickTop="1" thickBot="1" x14ac:dyDescent="0.3">
      <c r="A53" s="23"/>
      <c r="B53" s="23"/>
      <c r="C53" s="23"/>
      <c r="D53" s="23"/>
      <c r="E53" s="4"/>
      <c r="F53" s="4"/>
      <c r="G53" s="31"/>
      <c r="H53" s="4"/>
      <c r="I53" s="23"/>
      <c r="J53" s="23"/>
      <c r="K53" s="23"/>
      <c r="L53" s="4"/>
      <c r="M53" s="4"/>
      <c r="N53" s="31"/>
      <c r="O53" s="4"/>
      <c r="P53" s="23"/>
    </row>
    <row r="54" spans="1:16" ht="15.75" customHeight="1" thickTop="1" x14ac:dyDescent="0.25">
      <c r="A54" s="141" t="s">
        <v>5</v>
      </c>
      <c r="B54" s="95" t="s">
        <v>6</v>
      </c>
      <c r="C54" s="246"/>
      <c r="D54" s="96" t="s">
        <v>162</v>
      </c>
      <c r="E54" s="108" t="s">
        <v>163</v>
      </c>
      <c r="F54" s="108" t="s">
        <v>164</v>
      </c>
      <c r="G54" s="98"/>
      <c r="H54" s="108" t="s">
        <v>165</v>
      </c>
      <c r="I54" s="99"/>
      <c r="J54" s="249" t="s">
        <v>166</v>
      </c>
      <c r="K54" s="97" t="s">
        <v>162</v>
      </c>
      <c r="L54" s="108" t="s">
        <v>163</v>
      </c>
      <c r="M54" s="108" t="s">
        <v>164</v>
      </c>
      <c r="N54" s="98"/>
      <c r="O54" s="108" t="s">
        <v>167</v>
      </c>
      <c r="P54" s="100" t="s">
        <v>7</v>
      </c>
    </row>
    <row r="55" spans="1:16" x14ac:dyDescent="0.25">
      <c r="A55" s="101">
        <v>4</v>
      </c>
      <c r="B55" s="148">
        <v>22039004</v>
      </c>
      <c r="C55" s="247"/>
      <c r="D55" s="149" t="s">
        <v>172</v>
      </c>
      <c r="E55" s="150">
        <v>2</v>
      </c>
      <c r="F55" s="150">
        <v>88</v>
      </c>
      <c r="G55" s="151" t="s">
        <v>169</v>
      </c>
      <c r="H55" s="152">
        <f t="shared" ref="H55:H66" si="6">E55*F55</f>
        <v>176</v>
      </c>
      <c r="I55" s="102"/>
      <c r="J55" s="250"/>
      <c r="K55" s="153" t="s">
        <v>170</v>
      </c>
      <c r="L55" s="154">
        <v>2</v>
      </c>
      <c r="M55" s="154">
        <v>86</v>
      </c>
      <c r="N55" s="155" t="s">
        <v>171</v>
      </c>
      <c r="O55" s="156">
        <f>M55*L55*0.8</f>
        <v>137.6</v>
      </c>
      <c r="P55" s="243">
        <f>(H67+O67)/(E67+(0.8*L67))</f>
        <v>85.224137931034491</v>
      </c>
    </row>
    <row r="56" spans="1:16" x14ac:dyDescent="0.25">
      <c r="A56" s="83"/>
      <c r="B56" s="83"/>
      <c r="C56" s="247"/>
      <c r="D56" s="149" t="s">
        <v>174</v>
      </c>
      <c r="E56" s="157">
        <v>2</v>
      </c>
      <c r="F56" s="154">
        <v>90</v>
      </c>
      <c r="G56" s="151" t="s">
        <v>169</v>
      </c>
      <c r="H56" s="152">
        <f t="shared" si="6"/>
        <v>180</v>
      </c>
      <c r="I56" s="103"/>
      <c r="J56" s="250"/>
      <c r="K56" s="153" t="s">
        <v>186</v>
      </c>
      <c r="L56" s="154">
        <v>2</v>
      </c>
      <c r="M56" s="154">
        <v>92</v>
      </c>
      <c r="N56" s="151" t="s">
        <v>171</v>
      </c>
      <c r="O56" s="156">
        <f t="shared" ref="O56:O66" si="7">M56*L56*0.8</f>
        <v>147.20000000000002</v>
      </c>
      <c r="P56" s="244"/>
    </row>
    <row r="57" spans="1:16" ht="15" customHeight="1" x14ac:dyDescent="0.25">
      <c r="A57" s="83"/>
      <c r="B57" s="83"/>
      <c r="C57" s="247"/>
      <c r="D57" s="149" t="s">
        <v>176</v>
      </c>
      <c r="E57" s="154">
        <v>1</v>
      </c>
      <c r="F57" s="161">
        <v>75</v>
      </c>
      <c r="G57" s="151" t="s">
        <v>177</v>
      </c>
      <c r="H57" s="152">
        <f t="shared" si="6"/>
        <v>75</v>
      </c>
      <c r="I57" s="103"/>
      <c r="J57" s="250"/>
      <c r="K57" s="158" t="s">
        <v>195</v>
      </c>
      <c r="L57" s="150">
        <v>1</v>
      </c>
      <c r="M57" s="150">
        <v>84</v>
      </c>
      <c r="N57" s="151" t="s">
        <v>179</v>
      </c>
      <c r="O57" s="156">
        <f t="shared" si="7"/>
        <v>67.2</v>
      </c>
      <c r="P57" s="244"/>
    </row>
    <row r="58" spans="1:16" ht="15" customHeight="1" x14ac:dyDescent="0.25">
      <c r="A58" s="83"/>
      <c r="B58" s="83"/>
      <c r="C58" s="247"/>
      <c r="D58" s="149" t="s">
        <v>180</v>
      </c>
      <c r="E58" s="150">
        <v>1</v>
      </c>
      <c r="F58" s="159">
        <v>75</v>
      </c>
      <c r="G58" s="151" t="s">
        <v>177</v>
      </c>
      <c r="H58" s="152">
        <f t="shared" si="6"/>
        <v>75</v>
      </c>
      <c r="I58" s="103"/>
      <c r="J58" s="250"/>
      <c r="K58" s="158" t="s">
        <v>196</v>
      </c>
      <c r="L58" s="150">
        <v>1</v>
      </c>
      <c r="M58" s="150">
        <v>81</v>
      </c>
      <c r="N58" s="151" t="s">
        <v>171</v>
      </c>
      <c r="O58" s="156">
        <f t="shared" si="7"/>
        <v>64.8</v>
      </c>
      <c r="P58" s="244"/>
    </row>
    <row r="59" spans="1:16" ht="15" customHeight="1" x14ac:dyDescent="0.25">
      <c r="A59" s="83"/>
      <c r="B59" s="83"/>
      <c r="C59" s="247"/>
      <c r="D59" s="149" t="s">
        <v>181</v>
      </c>
      <c r="E59" s="150">
        <v>3</v>
      </c>
      <c r="F59" s="150">
        <v>86</v>
      </c>
      <c r="G59" s="151" t="s">
        <v>169</v>
      </c>
      <c r="H59" s="152">
        <f t="shared" si="6"/>
        <v>258</v>
      </c>
      <c r="I59" s="103"/>
      <c r="J59" s="250"/>
      <c r="K59" s="158" t="s">
        <v>197</v>
      </c>
      <c r="L59" s="150">
        <v>3</v>
      </c>
      <c r="M59" s="150">
        <v>91</v>
      </c>
      <c r="N59" s="151" t="s">
        <v>171</v>
      </c>
      <c r="O59" s="156">
        <f t="shared" si="7"/>
        <v>218.4</v>
      </c>
      <c r="P59" s="244"/>
    </row>
    <row r="60" spans="1:16" ht="15" customHeight="1" x14ac:dyDescent="0.25">
      <c r="A60" s="83"/>
      <c r="B60" s="83"/>
      <c r="C60" s="247"/>
      <c r="D60" s="149" t="s">
        <v>184</v>
      </c>
      <c r="E60" s="150">
        <v>2</v>
      </c>
      <c r="F60" s="150">
        <v>88</v>
      </c>
      <c r="G60" s="151" t="s">
        <v>177</v>
      </c>
      <c r="H60" s="152">
        <f t="shared" si="6"/>
        <v>176</v>
      </c>
      <c r="I60" s="102"/>
      <c r="J60" s="250"/>
      <c r="K60" s="160"/>
      <c r="L60" s="161"/>
      <c r="M60" s="161"/>
      <c r="N60" s="151"/>
      <c r="O60" s="156">
        <f t="shared" si="7"/>
        <v>0</v>
      </c>
      <c r="P60" s="244"/>
    </row>
    <row r="61" spans="1:16" ht="15" customHeight="1" x14ac:dyDescent="0.25">
      <c r="A61" s="83"/>
      <c r="B61" s="83"/>
      <c r="C61" s="247"/>
      <c r="D61" s="149" t="s">
        <v>182</v>
      </c>
      <c r="E61" s="150">
        <v>1</v>
      </c>
      <c r="F61" s="150">
        <v>84</v>
      </c>
      <c r="G61" s="155" t="s">
        <v>177</v>
      </c>
      <c r="H61" s="152">
        <f t="shared" si="6"/>
        <v>84</v>
      </c>
      <c r="I61" s="103"/>
      <c r="J61" s="250"/>
      <c r="K61" s="160"/>
      <c r="L61" s="162"/>
      <c r="M61" s="162"/>
      <c r="N61" s="151"/>
      <c r="O61" s="156">
        <f t="shared" si="7"/>
        <v>0</v>
      </c>
      <c r="P61" s="244"/>
    </row>
    <row r="62" spans="1:16" ht="15" customHeight="1" x14ac:dyDescent="0.25">
      <c r="A62" s="83"/>
      <c r="B62" s="83"/>
      <c r="C62" s="247"/>
      <c r="D62" s="149" t="s">
        <v>183</v>
      </c>
      <c r="E62" s="150">
        <v>3</v>
      </c>
      <c r="F62" s="150">
        <v>81</v>
      </c>
      <c r="G62" s="155" t="s">
        <v>169</v>
      </c>
      <c r="H62" s="152">
        <f t="shared" si="6"/>
        <v>243</v>
      </c>
      <c r="I62" s="103"/>
      <c r="J62" s="250"/>
      <c r="K62" s="160"/>
      <c r="L62" s="162"/>
      <c r="M62" s="162"/>
      <c r="N62" s="151"/>
      <c r="O62" s="156">
        <f t="shared" si="7"/>
        <v>0</v>
      </c>
      <c r="P62" s="244"/>
    </row>
    <row r="63" spans="1:16" ht="15" customHeight="1" x14ac:dyDescent="0.25">
      <c r="A63" s="83"/>
      <c r="B63" s="83"/>
      <c r="C63" s="247"/>
      <c r="D63" s="149" t="s">
        <v>185</v>
      </c>
      <c r="E63" s="150">
        <v>1</v>
      </c>
      <c r="F63" s="150">
        <v>75</v>
      </c>
      <c r="G63" s="155" t="s">
        <v>169</v>
      </c>
      <c r="H63" s="152">
        <f t="shared" si="6"/>
        <v>75</v>
      </c>
      <c r="I63" s="102"/>
      <c r="J63" s="250"/>
      <c r="K63" s="160"/>
      <c r="L63" s="162"/>
      <c r="M63" s="162"/>
      <c r="N63" s="151"/>
      <c r="O63" s="156">
        <f t="shared" si="7"/>
        <v>0</v>
      </c>
      <c r="P63" s="244"/>
    </row>
    <row r="64" spans="1:16" ht="15" customHeight="1" x14ac:dyDescent="0.25">
      <c r="A64" s="83"/>
      <c r="B64" s="83"/>
      <c r="C64" s="247"/>
      <c r="D64" s="149"/>
      <c r="E64" s="159"/>
      <c r="F64" s="159"/>
      <c r="G64" s="155"/>
      <c r="H64" s="152">
        <f t="shared" si="6"/>
        <v>0</v>
      </c>
      <c r="I64" s="102"/>
      <c r="J64" s="250"/>
      <c r="K64" s="160"/>
      <c r="L64" s="162"/>
      <c r="M64" s="162"/>
      <c r="N64" s="151"/>
      <c r="O64" s="156">
        <f t="shared" si="7"/>
        <v>0</v>
      </c>
      <c r="P64" s="244"/>
    </row>
    <row r="65" spans="1:16" ht="15" customHeight="1" x14ac:dyDescent="0.25">
      <c r="A65" s="83"/>
      <c r="B65" s="83"/>
      <c r="C65" s="247"/>
      <c r="D65" s="149"/>
      <c r="E65" s="163"/>
      <c r="F65" s="159"/>
      <c r="G65" s="155"/>
      <c r="H65" s="152">
        <f t="shared" si="6"/>
        <v>0</v>
      </c>
      <c r="I65" s="102"/>
      <c r="J65" s="250"/>
      <c r="K65" s="164"/>
      <c r="L65" s="165"/>
      <c r="M65" s="165"/>
      <c r="N65" s="151"/>
      <c r="O65" s="156">
        <f t="shared" si="7"/>
        <v>0</v>
      </c>
      <c r="P65" s="244"/>
    </row>
    <row r="66" spans="1:16" ht="15" customHeight="1" x14ac:dyDescent="0.25">
      <c r="A66" s="83"/>
      <c r="B66" s="83"/>
      <c r="C66" s="248"/>
      <c r="D66" s="166"/>
      <c r="E66" s="165"/>
      <c r="F66" s="165"/>
      <c r="G66" s="151"/>
      <c r="H66" s="152">
        <f t="shared" si="6"/>
        <v>0</v>
      </c>
      <c r="I66" s="102"/>
      <c r="J66" s="251"/>
      <c r="K66" s="158"/>
      <c r="L66" s="165"/>
      <c r="M66" s="165"/>
      <c r="N66" s="151"/>
      <c r="O66" s="156">
        <f t="shared" si="7"/>
        <v>0</v>
      </c>
      <c r="P66" s="244"/>
    </row>
    <row r="67" spans="1:16" ht="15" customHeight="1" thickBot="1" x14ac:dyDescent="0.3">
      <c r="A67" s="84"/>
      <c r="B67" s="84"/>
      <c r="C67" s="167"/>
      <c r="D67" s="168"/>
      <c r="E67" s="169">
        <f>SUM(E55:E66)</f>
        <v>16</v>
      </c>
      <c r="F67" s="169">
        <f>SUM(F55:F66)</f>
        <v>742</v>
      </c>
      <c r="G67" s="170"/>
      <c r="H67" s="171">
        <f>SUM(H55:H66)</f>
        <v>1342</v>
      </c>
      <c r="I67" s="104"/>
      <c r="J67" s="167"/>
      <c r="K67" s="172"/>
      <c r="L67" s="169">
        <f>SUM(L55:L66)</f>
        <v>9</v>
      </c>
      <c r="M67" s="169">
        <f>SUM(M55:M66)</f>
        <v>434</v>
      </c>
      <c r="N67" s="170"/>
      <c r="O67" s="169">
        <f>SUM(O55:O66)</f>
        <v>635.20000000000005</v>
      </c>
      <c r="P67" s="245"/>
    </row>
    <row r="68" spans="1:16" ht="15.75" customHeight="1" thickTop="1" thickBot="1" x14ac:dyDescent="0.3">
      <c r="A68" s="23"/>
      <c r="B68" s="23"/>
      <c r="C68" s="23"/>
      <c r="D68" s="23"/>
      <c r="E68" s="4"/>
      <c r="F68" s="4"/>
      <c r="G68" s="31"/>
      <c r="H68" s="4"/>
      <c r="I68" s="23"/>
      <c r="J68" s="23"/>
      <c r="K68" s="23"/>
      <c r="L68" s="4"/>
      <c r="M68" s="4"/>
      <c r="N68" s="31"/>
      <c r="O68" s="4"/>
      <c r="P68" s="23"/>
    </row>
    <row r="69" spans="1:16" ht="15.75" customHeight="1" thickTop="1" x14ac:dyDescent="0.25">
      <c r="A69" s="141" t="s">
        <v>5</v>
      </c>
      <c r="B69" s="95" t="s">
        <v>6</v>
      </c>
      <c r="C69" s="246"/>
      <c r="D69" s="96" t="s">
        <v>162</v>
      </c>
      <c r="E69" s="108" t="s">
        <v>163</v>
      </c>
      <c r="F69" s="108" t="s">
        <v>164</v>
      </c>
      <c r="G69" s="98"/>
      <c r="H69" s="108" t="s">
        <v>165</v>
      </c>
      <c r="I69" s="99"/>
      <c r="J69" s="249" t="s">
        <v>166</v>
      </c>
      <c r="K69" s="97" t="s">
        <v>162</v>
      </c>
      <c r="L69" s="108" t="s">
        <v>163</v>
      </c>
      <c r="M69" s="108" t="s">
        <v>164</v>
      </c>
      <c r="N69" s="98"/>
      <c r="O69" s="108" t="s">
        <v>167</v>
      </c>
      <c r="P69" s="100" t="s">
        <v>7</v>
      </c>
    </row>
    <row r="70" spans="1:16" x14ac:dyDescent="0.25">
      <c r="A70" s="101">
        <v>5</v>
      </c>
      <c r="B70" s="148">
        <v>22039005</v>
      </c>
      <c r="C70" s="247"/>
      <c r="D70" s="149" t="s">
        <v>198</v>
      </c>
      <c r="E70" s="150">
        <v>2</v>
      </c>
      <c r="F70" s="150">
        <v>92</v>
      </c>
      <c r="G70" s="151" t="s">
        <v>169</v>
      </c>
      <c r="H70" s="152">
        <f t="shared" ref="H70:H81" si="8">E70*F70</f>
        <v>184</v>
      </c>
      <c r="I70" s="102"/>
      <c r="J70" s="250"/>
      <c r="K70" s="153" t="s">
        <v>199</v>
      </c>
      <c r="L70" s="154">
        <v>2</v>
      </c>
      <c r="M70" s="154">
        <v>90</v>
      </c>
      <c r="N70" s="155" t="s">
        <v>171</v>
      </c>
      <c r="O70" s="156">
        <f>M70*L70*0.8</f>
        <v>144</v>
      </c>
      <c r="P70" s="243">
        <f>(H82+O82)/(E82+(0.8*L82))</f>
        <v>85.3</v>
      </c>
    </row>
    <row r="71" spans="1:16" x14ac:dyDescent="0.25">
      <c r="A71" s="83"/>
      <c r="B71" s="83"/>
      <c r="C71" s="247"/>
      <c r="D71" s="149" t="s">
        <v>176</v>
      </c>
      <c r="E71" s="157">
        <v>1</v>
      </c>
      <c r="F71" s="161">
        <v>75</v>
      </c>
      <c r="G71" s="151" t="s">
        <v>177</v>
      </c>
      <c r="H71" s="152">
        <f t="shared" si="8"/>
        <v>75</v>
      </c>
      <c r="I71" s="103"/>
      <c r="J71" s="250"/>
      <c r="K71" s="153" t="s">
        <v>186</v>
      </c>
      <c r="L71" s="154">
        <v>2</v>
      </c>
      <c r="M71" s="154">
        <v>97</v>
      </c>
      <c r="N71" s="151" t="s">
        <v>171</v>
      </c>
      <c r="O71" s="156">
        <f t="shared" ref="O71:O81" si="9">M71*L71*0.8</f>
        <v>155.20000000000002</v>
      </c>
      <c r="P71" s="244"/>
    </row>
    <row r="72" spans="1:16" ht="15" customHeight="1" x14ac:dyDescent="0.25">
      <c r="A72" s="83"/>
      <c r="B72" s="83"/>
      <c r="C72" s="247"/>
      <c r="D72" s="149" t="s">
        <v>180</v>
      </c>
      <c r="E72" s="154">
        <v>1</v>
      </c>
      <c r="F72" s="161">
        <v>75</v>
      </c>
      <c r="G72" s="151" t="s">
        <v>177</v>
      </c>
      <c r="H72" s="152">
        <f t="shared" si="8"/>
        <v>75</v>
      </c>
      <c r="I72" s="103"/>
      <c r="J72" s="250"/>
      <c r="K72" s="158" t="s">
        <v>187</v>
      </c>
      <c r="L72" s="150">
        <v>2</v>
      </c>
      <c r="M72" s="150">
        <v>86</v>
      </c>
      <c r="N72" s="151" t="s">
        <v>171</v>
      </c>
      <c r="O72" s="156">
        <f t="shared" si="9"/>
        <v>137.6</v>
      </c>
      <c r="P72" s="244"/>
    </row>
    <row r="73" spans="1:16" ht="15" customHeight="1" x14ac:dyDescent="0.25">
      <c r="A73" s="83"/>
      <c r="B73" s="83"/>
      <c r="C73" s="247"/>
      <c r="D73" s="149" t="s">
        <v>181</v>
      </c>
      <c r="E73" s="150">
        <v>3</v>
      </c>
      <c r="F73" s="150">
        <v>86</v>
      </c>
      <c r="G73" s="151" t="s">
        <v>169</v>
      </c>
      <c r="H73" s="152">
        <f t="shared" si="8"/>
        <v>258</v>
      </c>
      <c r="I73" s="103"/>
      <c r="J73" s="250"/>
      <c r="K73" s="158" t="s">
        <v>189</v>
      </c>
      <c r="L73" s="150">
        <v>1</v>
      </c>
      <c r="M73" s="150">
        <v>90</v>
      </c>
      <c r="N73" s="151" t="s">
        <v>179</v>
      </c>
      <c r="O73" s="156">
        <f t="shared" si="9"/>
        <v>72</v>
      </c>
      <c r="P73" s="244"/>
    </row>
    <row r="74" spans="1:16" ht="15" customHeight="1" x14ac:dyDescent="0.25">
      <c r="A74" s="83"/>
      <c r="B74" s="83"/>
      <c r="C74" s="247"/>
      <c r="D74" s="149" t="s">
        <v>182</v>
      </c>
      <c r="E74" s="150">
        <v>1</v>
      </c>
      <c r="F74" s="150">
        <v>88</v>
      </c>
      <c r="G74" s="151" t="s">
        <v>177</v>
      </c>
      <c r="H74" s="152">
        <f t="shared" si="8"/>
        <v>88</v>
      </c>
      <c r="I74" s="103"/>
      <c r="J74" s="250"/>
      <c r="K74" s="158" t="s">
        <v>192</v>
      </c>
      <c r="L74" s="150">
        <v>2</v>
      </c>
      <c r="M74" s="150">
        <v>86</v>
      </c>
      <c r="N74" s="151" t="s">
        <v>171</v>
      </c>
      <c r="O74" s="156">
        <f t="shared" si="9"/>
        <v>137.6</v>
      </c>
      <c r="P74" s="244"/>
    </row>
    <row r="75" spans="1:16" ht="15" customHeight="1" x14ac:dyDescent="0.25">
      <c r="A75" s="83"/>
      <c r="B75" s="83"/>
      <c r="C75" s="247"/>
      <c r="D75" s="149" t="s">
        <v>190</v>
      </c>
      <c r="E75" s="150">
        <v>2</v>
      </c>
      <c r="F75" s="150">
        <v>93</v>
      </c>
      <c r="G75" s="151" t="s">
        <v>169</v>
      </c>
      <c r="H75" s="152">
        <f t="shared" si="8"/>
        <v>186</v>
      </c>
      <c r="I75" s="102"/>
      <c r="J75" s="250"/>
      <c r="K75" s="160" t="s">
        <v>196</v>
      </c>
      <c r="L75" s="154">
        <v>1</v>
      </c>
      <c r="M75" s="154">
        <v>86</v>
      </c>
      <c r="N75" s="151" t="s">
        <v>171</v>
      </c>
      <c r="O75" s="156">
        <f t="shared" si="9"/>
        <v>68.8</v>
      </c>
      <c r="P75" s="244"/>
    </row>
    <row r="76" spans="1:16" ht="15" customHeight="1" x14ac:dyDescent="0.25">
      <c r="A76" s="83"/>
      <c r="B76" s="83"/>
      <c r="C76" s="247"/>
      <c r="D76" s="149" t="s">
        <v>183</v>
      </c>
      <c r="E76" s="150">
        <v>3</v>
      </c>
      <c r="F76" s="150">
        <v>71</v>
      </c>
      <c r="G76" s="155" t="s">
        <v>169</v>
      </c>
      <c r="H76" s="152">
        <f t="shared" si="8"/>
        <v>213</v>
      </c>
      <c r="I76" s="103"/>
      <c r="J76" s="250"/>
      <c r="K76" s="160"/>
      <c r="L76" s="162"/>
      <c r="M76" s="162"/>
      <c r="N76" s="151"/>
      <c r="O76" s="156">
        <f t="shared" si="9"/>
        <v>0</v>
      </c>
      <c r="P76" s="244"/>
    </row>
    <row r="77" spans="1:16" ht="15" customHeight="1" x14ac:dyDescent="0.25">
      <c r="A77" s="83"/>
      <c r="B77" s="83"/>
      <c r="C77" s="247"/>
      <c r="D77" s="149" t="s">
        <v>184</v>
      </c>
      <c r="E77" s="150">
        <v>2</v>
      </c>
      <c r="F77" s="150">
        <v>85</v>
      </c>
      <c r="G77" s="155" t="s">
        <v>177</v>
      </c>
      <c r="H77" s="152">
        <f t="shared" si="8"/>
        <v>170</v>
      </c>
      <c r="I77" s="103"/>
      <c r="J77" s="250"/>
      <c r="K77" s="160"/>
      <c r="L77" s="162"/>
      <c r="M77" s="162"/>
      <c r="N77" s="151"/>
      <c r="O77" s="156">
        <f t="shared" si="9"/>
        <v>0</v>
      </c>
      <c r="P77" s="244"/>
    </row>
    <row r="78" spans="1:16" ht="15" customHeight="1" x14ac:dyDescent="0.25">
      <c r="A78" s="83"/>
      <c r="B78" s="83"/>
      <c r="C78" s="247"/>
      <c r="D78" s="149" t="s">
        <v>185</v>
      </c>
      <c r="E78" s="150">
        <v>1</v>
      </c>
      <c r="F78" s="150">
        <v>83</v>
      </c>
      <c r="G78" s="155" t="s">
        <v>169</v>
      </c>
      <c r="H78" s="152">
        <f t="shared" si="8"/>
        <v>83</v>
      </c>
      <c r="I78" s="102"/>
      <c r="J78" s="250"/>
      <c r="K78" s="160"/>
      <c r="L78" s="162"/>
      <c r="M78" s="162"/>
      <c r="N78" s="151"/>
      <c r="O78" s="156">
        <f t="shared" si="9"/>
        <v>0</v>
      </c>
      <c r="P78" s="244"/>
    </row>
    <row r="79" spans="1:16" ht="15" customHeight="1" x14ac:dyDescent="0.25">
      <c r="A79" s="83"/>
      <c r="B79" s="83"/>
      <c r="C79" s="247"/>
      <c r="D79" s="149"/>
      <c r="E79" s="159"/>
      <c r="F79" s="159"/>
      <c r="G79" s="155"/>
      <c r="H79" s="152">
        <f t="shared" si="8"/>
        <v>0</v>
      </c>
      <c r="I79" s="102"/>
      <c r="J79" s="250"/>
      <c r="K79" s="160"/>
      <c r="L79" s="162"/>
      <c r="M79" s="162"/>
      <c r="N79" s="151"/>
      <c r="O79" s="156">
        <f t="shared" si="9"/>
        <v>0</v>
      </c>
      <c r="P79" s="244"/>
    </row>
    <row r="80" spans="1:16" ht="15" customHeight="1" x14ac:dyDescent="0.25">
      <c r="A80" s="83"/>
      <c r="B80" s="83"/>
      <c r="C80" s="247"/>
      <c r="D80" s="149"/>
      <c r="E80" s="163"/>
      <c r="F80" s="159"/>
      <c r="G80" s="155"/>
      <c r="H80" s="152">
        <f t="shared" si="8"/>
        <v>0</v>
      </c>
      <c r="I80" s="102"/>
      <c r="J80" s="250"/>
      <c r="K80" s="164"/>
      <c r="L80" s="165"/>
      <c r="M80" s="165"/>
      <c r="N80" s="151"/>
      <c r="O80" s="156">
        <f t="shared" si="9"/>
        <v>0</v>
      </c>
      <c r="P80" s="244"/>
    </row>
    <row r="81" spans="1:16" ht="15" customHeight="1" x14ac:dyDescent="0.25">
      <c r="A81" s="83"/>
      <c r="B81" s="83"/>
      <c r="C81" s="248"/>
      <c r="D81" s="166"/>
      <c r="E81" s="165"/>
      <c r="F81" s="165"/>
      <c r="G81" s="151"/>
      <c r="H81" s="152">
        <f t="shared" si="8"/>
        <v>0</v>
      </c>
      <c r="I81" s="102"/>
      <c r="J81" s="251"/>
      <c r="K81" s="158"/>
      <c r="L81" s="165"/>
      <c r="M81" s="165"/>
      <c r="N81" s="151"/>
      <c r="O81" s="156">
        <f t="shared" si="9"/>
        <v>0</v>
      </c>
      <c r="P81" s="244"/>
    </row>
    <row r="82" spans="1:16" ht="15" customHeight="1" thickBot="1" x14ac:dyDescent="0.3">
      <c r="A82" s="84"/>
      <c r="B82" s="84"/>
      <c r="C82" s="167"/>
      <c r="D82" s="168"/>
      <c r="E82" s="169">
        <f>SUM(E70:E81)</f>
        <v>16</v>
      </c>
      <c r="F82" s="169">
        <f>SUM(F70:F81)</f>
        <v>748</v>
      </c>
      <c r="G82" s="170"/>
      <c r="H82" s="171">
        <f>SUM(H70:H81)</f>
        <v>1332</v>
      </c>
      <c r="I82" s="104"/>
      <c r="J82" s="167"/>
      <c r="K82" s="172"/>
      <c r="L82" s="169">
        <f>SUM(L70:L81)</f>
        <v>10</v>
      </c>
      <c r="M82" s="169">
        <f>SUM(M70:M81)</f>
        <v>535</v>
      </c>
      <c r="N82" s="170"/>
      <c r="O82" s="169">
        <f>SUM(O70:O81)</f>
        <v>715.2</v>
      </c>
      <c r="P82" s="245"/>
    </row>
    <row r="83" spans="1:16" ht="15.75" customHeight="1" thickTop="1" thickBot="1" x14ac:dyDescent="0.3">
      <c r="A83" s="23"/>
      <c r="B83" s="23"/>
      <c r="C83" s="23"/>
      <c r="D83" s="23"/>
      <c r="E83" s="4"/>
      <c r="F83" s="4"/>
      <c r="G83" s="31"/>
      <c r="H83" s="4"/>
      <c r="I83" s="23"/>
      <c r="J83" s="23"/>
      <c r="K83" s="23"/>
      <c r="L83" s="4"/>
      <c r="M83" s="4"/>
      <c r="N83" s="31"/>
      <c r="O83" s="4"/>
      <c r="P83" s="23"/>
    </row>
    <row r="84" spans="1:16" ht="15.75" customHeight="1" thickTop="1" x14ac:dyDescent="0.25">
      <c r="A84" s="141" t="s">
        <v>5</v>
      </c>
      <c r="B84" s="95" t="s">
        <v>6</v>
      </c>
      <c r="C84" s="246"/>
      <c r="D84" s="96" t="s">
        <v>162</v>
      </c>
      <c r="E84" s="108" t="s">
        <v>163</v>
      </c>
      <c r="F84" s="108" t="s">
        <v>164</v>
      </c>
      <c r="G84" s="98"/>
      <c r="H84" s="108" t="s">
        <v>165</v>
      </c>
      <c r="I84" s="99"/>
      <c r="J84" s="249" t="s">
        <v>166</v>
      </c>
      <c r="K84" s="97" t="s">
        <v>162</v>
      </c>
      <c r="L84" s="108" t="s">
        <v>163</v>
      </c>
      <c r="M84" s="108" t="s">
        <v>164</v>
      </c>
      <c r="N84" s="98"/>
      <c r="O84" s="108" t="s">
        <v>167</v>
      </c>
      <c r="P84" s="100" t="s">
        <v>7</v>
      </c>
    </row>
    <row r="85" spans="1:16" x14ac:dyDescent="0.25">
      <c r="A85" s="101">
        <v>6</v>
      </c>
      <c r="B85" s="148">
        <v>22039006</v>
      </c>
      <c r="C85" s="247"/>
      <c r="D85" s="149" t="s">
        <v>172</v>
      </c>
      <c r="E85" s="150">
        <v>2</v>
      </c>
      <c r="F85" s="150">
        <v>85</v>
      </c>
      <c r="G85" s="151" t="s">
        <v>169</v>
      </c>
      <c r="H85" s="152">
        <f t="shared" ref="H85:H96" si="10">E85*F85</f>
        <v>170</v>
      </c>
      <c r="I85" s="102"/>
      <c r="J85" s="250"/>
      <c r="K85" s="153" t="s">
        <v>170</v>
      </c>
      <c r="L85" s="154">
        <v>2</v>
      </c>
      <c r="M85" s="154">
        <v>85</v>
      </c>
      <c r="N85" s="155" t="s">
        <v>171</v>
      </c>
      <c r="O85" s="156">
        <f>M85*L85*0.8</f>
        <v>136</v>
      </c>
      <c r="P85" s="243">
        <f>(H97+O97)/(E97+(0.8*L97))</f>
        <v>84.732758620689665</v>
      </c>
    </row>
    <row r="86" spans="1:16" x14ac:dyDescent="0.25">
      <c r="A86" s="83"/>
      <c r="B86" s="83"/>
      <c r="C86" s="247"/>
      <c r="D86" s="149" t="s">
        <v>176</v>
      </c>
      <c r="E86" s="157">
        <v>1</v>
      </c>
      <c r="F86" s="161">
        <v>75</v>
      </c>
      <c r="G86" s="151" t="s">
        <v>177</v>
      </c>
      <c r="H86" s="152">
        <f t="shared" si="10"/>
        <v>75</v>
      </c>
      <c r="I86" s="103"/>
      <c r="J86" s="250"/>
      <c r="K86" s="153" t="s">
        <v>195</v>
      </c>
      <c r="L86" s="154">
        <v>1</v>
      </c>
      <c r="M86" s="154">
        <v>79</v>
      </c>
      <c r="N86" s="151" t="s">
        <v>179</v>
      </c>
      <c r="O86" s="156">
        <f t="shared" ref="O86:O96" si="11">M86*L86*0.8</f>
        <v>63.2</v>
      </c>
      <c r="P86" s="244"/>
    </row>
    <row r="87" spans="1:16" ht="15" customHeight="1" x14ac:dyDescent="0.25">
      <c r="A87" s="83"/>
      <c r="B87" s="83"/>
      <c r="C87" s="247"/>
      <c r="D87" s="149" t="s">
        <v>180</v>
      </c>
      <c r="E87" s="154">
        <v>1</v>
      </c>
      <c r="F87" s="161">
        <v>75</v>
      </c>
      <c r="G87" s="151" t="s">
        <v>177</v>
      </c>
      <c r="H87" s="152">
        <f t="shared" si="10"/>
        <v>75</v>
      </c>
      <c r="I87" s="103"/>
      <c r="J87" s="250"/>
      <c r="K87" s="158" t="s">
        <v>196</v>
      </c>
      <c r="L87" s="150">
        <v>1</v>
      </c>
      <c r="M87" s="150">
        <v>83</v>
      </c>
      <c r="N87" s="151" t="s">
        <v>171</v>
      </c>
      <c r="O87" s="156">
        <f t="shared" si="11"/>
        <v>66.400000000000006</v>
      </c>
      <c r="P87" s="244"/>
    </row>
    <row r="88" spans="1:16" ht="15" customHeight="1" x14ac:dyDescent="0.25">
      <c r="A88" s="83"/>
      <c r="B88" s="83"/>
      <c r="C88" s="247"/>
      <c r="D88" s="149" t="s">
        <v>200</v>
      </c>
      <c r="E88" s="150">
        <v>2</v>
      </c>
      <c r="F88" s="150">
        <v>88</v>
      </c>
      <c r="G88" s="151" t="s">
        <v>169</v>
      </c>
      <c r="H88" s="152">
        <f t="shared" si="10"/>
        <v>176</v>
      </c>
      <c r="I88" s="103"/>
      <c r="J88" s="250"/>
      <c r="K88" s="158" t="s">
        <v>201</v>
      </c>
      <c r="L88" s="150">
        <v>2</v>
      </c>
      <c r="M88" s="150">
        <v>97</v>
      </c>
      <c r="N88" s="151" t="s">
        <v>171</v>
      </c>
      <c r="O88" s="156">
        <f t="shared" si="11"/>
        <v>155.20000000000002</v>
      </c>
      <c r="P88" s="244"/>
    </row>
    <row r="89" spans="1:16" ht="15" customHeight="1" x14ac:dyDescent="0.25">
      <c r="A89" s="83"/>
      <c r="B89" s="83"/>
      <c r="C89" s="247"/>
      <c r="D89" s="149" t="s">
        <v>181</v>
      </c>
      <c r="E89" s="150">
        <v>3</v>
      </c>
      <c r="F89" s="150">
        <v>84</v>
      </c>
      <c r="G89" s="151" t="s">
        <v>169</v>
      </c>
      <c r="H89" s="152">
        <f t="shared" si="10"/>
        <v>252</v>
      </c>
      <c r="I89" s="103"/>
      <c r="J89" s="250"/>
      <c r="K89" s="158" t="s">
        <v>197</v>
      </c>
      <c r="L89" s="150">
        <v>3</v>
      </c>
      <c r="M89" s="150">
        <v>85</v>
      </c>
      <c r="N89" s="151" t="s">
        <v>171</v>
      </c>
      <c r="O89" s="156">
        <f t="shared" si="11"/>
        <v>204</v>
      </c>
      <c r="P89" s="244"/>
    </row>
    <row r="90" spans="1:16" ht="15" customHeight="1" x14ac:dyDescent="0.25">
      <c r="A90" s="83"/>
      <c r="B90" s="83"/>
      <c r="C90" s="247"/>
      <c r="D90" s="149" t="s">
        <v>182</v>
      </c>
      <c r="E90" s="150">
        <v>1</v>
      </c>
      <c r="F90" s="150">
        <v>86</v>
      </c>
      <c r="G90" s="151" t="s">
        <v>177</v>
      </c>
      <c r="H90" s="152">
        <f t="shared" si="10"/>
        <v>86</v>
      </c>
      <c r="I90" s="102"/>
      <c r="J90" s="250"/>
      <c r="K90" s="160"/>
      <c r="L90" s="161"/>
      <c r="M90" s="161"/>
      <c r="N90" s="151"/>
      <c r="O90" s="156">
        <f t="shared" si="11"/>
        <v>0</v>
      </c>
      <c r="P90" s="244"/>
    </row>
    <row r="91" spans="1:16" ht="15" customHeight="1" x14ac:dyDescent="0.25">
      <c r="A91" s="83"/>
      <c r="B91" s="83"/>
      <c r="C91" s="247"/>
      <c r="D91" s="149" t="s">
        <v>183</v>
      </c>
      <c r="E91" s="150">
        <v>3</v>
      </c>
      <c r="F91" s="150">
        <v>84</v>
      </c>
      <c r="G91" s="155" t="s">
        <v>169</v>
      </c>
      <c r="H91" s="152">
        <f t="shared" si="10"/>
        <v>252</v>
      </c>
      <c r="I91" s="103"/>
      <c r="J91" s="250"/>
      <c r="K91" s="160"/>
      <c r="L91" s="162"/>
      <c r="M91" s="162"/>
      <c r="N91" s="151"/>
      <c r="O91" s="156">
        <f t="shared" si="11"/>
        <v>0</v>
      </c>
      <c r="P91" s="244"/>
    </row>
    <row r="92" spans="1:16" ht="15" customHeight="1" x14ac:dyDescent="0.25">
      <c r="A92" s="83"/>
      <c r="B92" s="83"/>
      <c r="C92" s="247"/>
      <c r="D92" s="149" t="s">
        <v>184</v>
      </c>
      <c r="E92" s="150">
        <v>2</v>
      </c>
      <c r="F92" s="150">
        <v>88</v>
      </c>
      <c r="G92" s="155" t="s">
        <v>177</v>
      </c>
      <c r="H92" s="152">
        <f t="shared" si="10"/>
        <v>176</v>
      </c>
      <c r="I92" s="103"/>
      <c r="J92" s="250"/>
      <c r="K92" s="160"/>
      <c r="L92" s="162"/>
      <c r="M92" s="162"/>
      <c r="N92" s="151"/>
      <c r="O92" s="156">
        <f t="shared" si="11"/>
        <v>0</v>
      </c>
      <c r="P92" s="244"/>
    </row>
    <row r="93" spans="1:16" ht="15" customHeight="1" x14ac:dyDescent="0.25">
      <c r="A93" s="83"/>
      <c r="B93" s="83"/>
      <c r="C93" s="247"/>
      <c r="D93" s="149" t="s">
        <v>185</v>
      </c>
      <c r="E93" s="150">
        <v>1</v>
      </c>
      <c r="F93" s="150">
        <v>79</v>
      </c>
      <c r="G93" s="155" t="s">
        <v>169</v>
      </c>
      <c r="H93" s="152">
        <f t="shared" si="10"/>
        <v>79</v>
      </c>
      <c r="I93" s="102"/>
      <c r="J93" s="250"/>
      <c r="K93" s="160"/>
      <c r="L93" s="162"/>
      <c r="M93" s="162"/>
      <c r="N93" s="151"/>
      <c r="O93" s="156">
        <f t="shared" si="11"/>
        <v>0</v>
      </c>
      <c r="P93" s="244"/>
    </row>
    <row r="94" spans="1:16" ht="15" customHeight="1" x14ac:dyDescent="0.25">
      <c r="A94" s="83"/>
      <c r="B94" s="83"/>
      <c r="C94" s="247"/>
      <c r="D94" s="149"/>
      <c r="E94" s="159"/>
      <c r="F94" s="159"/>
      <c r="G94" s="155"/>
      <c r="H94" s="152">
        <f t="shared" si="10"/>
        <v>0</v>
      </c>
      <c r="I94" s="102"/>
      <c r="J94" s="250"/>
      <c r="K94" s="160"/>
      <c r="L94" s="162"/>
      <c r="M94" s="162"/>
      <c r="N94" s="151"/>
      <c r="O94" s="156">
        <f t="shared" si="11"/>
        <v>0</v>
      </c>
      <c r="P94" s="244"/>
    </row>
    <row r="95" spans="1:16" ht="15" customHeight="1" x14ac:dyDescent="0.25">
      <c r="A95" s="83"/>
      <c r="B95" s="83"/>
      <c r="C95" s="247"/>
      <c r="D95" s="149"/>
      <c r="E95" s="163"/>
      <c r="F95" s="159"/>
      <c r="G95" s="155"/>
      <c r="H95" s="152">
        <f t="shared" si="10"/>
        <v>0</v>
      </c>
      <c r="I95" s="102"/>
      <c r="J95" s="250"/>
      <c r="K95" s="164"/>
      <c r="L95" s="165"/>
      <c r="M95" s="165"/>
      <c r="N95" s="151"/>
      <c r="O95" s="156">
        <f t="shared" si="11"/>
        <v>0</v>
      </c>
      <c r="P95" s="244"/>
    </row>
    <row r="96" spans="1:16" ht="15" customHeight="1" x14ac:dyDescent="0.25">
      <c r="A96" s="83"/>
      <c r="B96" s="83"/>
      <c r="C96" s="248"/>
      <c r="D96" s="166"/>
      <c r="E96" s="165"/>
      <c r="F96" s="165"/>
      <c r="G96" s="151"/>
      <c r="H96" s="152">
        <f t="shared" si="10"/>
        <v>0</v>
      </c>
      <c r="I96" s="102"/>
      <c r="J96" s="251"/>
      <c r="K96" s="158"/>
      <c r="L96" s="165"/>
      <c r="M96" s="165"/>
      <c r="N96" s="151"/>
      <c r="O96" s="156">
        <f t="shared" si="11"/>
        <v>0</v>
      </c>
      <c r="P96" s="244"/>
    </row>
    <row r="97" spans="1:16" ht="15" customHeight="1" thickBot="1" x14ac:dyDescent="0.3">
      <c r="A97" s="84"/>
      <c r="B97" s="84"/>
      <c r="C97" s="167"/>
      <c r="D97" s="168"/>
      <c r="E97" s="169">
        <f>SUM(E85:E96)</f>
        <v>16</v>
      </c>
      <c r="F97" s="169">
        <f>SUM(F85:F96)</f>
        <v>744</v>
      </c>
      <c r="G97" s="170"/>
      <c r="H97" s="171">
        <f>SUM(H85:H96)</f>
        <v>1341</v>
      </c>
      <c r="I97" s="104"/>
      <c r="J97" s="167"/>
      <c r="K97" s="172"/>
      <c r="L97" s="169">
        <f>SUM(L85:L96)</f>
        <v>9</v>
      </c>
      <c r="M97" s="169">
        <f>SUM(M85:M96)</f>
        <v>429</v>
      </c>
      <c r="N97" s="170"/>
      <c r="O97" s="169">
        <f>SUM(O85:O96)</f>
        <v>624.80000000000007</v>
      </c>
      <c r="P97" s="245"/>
    </row>
    <row r="98" spans="1:16" ht="15.75" customHeight="1" thickTop="1" thickBot="1" x14ac:dyDescent="0.3">
      <c r="A98" s="23"/>
      <c r="B98" s="23"/>
      <c r="C98" s="23"/>
      <c r="D98" s="23"/>
      <c r="E98" s="4"/>
      <c r="F98" s="4"/>
      <c r="G98" s="31"/>
      <c r="H98" s="4"/>
      <c r="I98" s="23"/>
      <c r="J98" s="23"/>
      <c r="K98" s="23"/>
      <c r="L98" s="4"/>
      <c r="M98" s="4"/>
      <c r="N98" s="31"/>
      <c r="O98" s="4"/>
      <c r="P98" s="23"/>
    </row>
    <row r="99" spans="1:16" ht="15.75" customHeight="1" thickTop="1" x14ac:dyDescent="0.25">
      <c r="A99" s="141" t="s">
        <v>5</v>
      </c>
      <c r="B99" s="95" t="s">
        <v>6</v>
      </c>
      <c r="C99" s="246"/>
      <c r="D99" s="96" t="s">
        <v>162</v>
      </c>
      <c r="E99" s="108" t="s">
        <v>163</v>
      </c>
      <c r="F99" s="108" t="s">
        <v>164</v>
      </c>
      <c r="G99" s="98"/>
      <c r="H99" s="108" t="s">
        <v>165</v>
      </c>
      <c r="I99" s="99"/>
      <c r="J99" s="249" t="s">
        <v>166</v>
      </c>
      <c r="K99" s="97" t="s">
        <v>162</v>
      </c>
      <c r="L99" s="108" t="s">
        <v>163</v>
      </c>
      <c r="M99" s="108" t="s">
        <v>164</v>
      </c>
      <c r="N99" s="98"/>
      <c r="O99" s="108" t="s">
        <v>167</v>
      </c>
      <c r="P99" s="100" t="s">
        <v>7</v>
      </c>
    </row>
    <row r="100" spans="1:16" x14ac:dyDescent="0.25">
      <c r="A100" s="101">
        <v>7</v>
      </c>
      <c r="B100" s="148">
        <v>22039007</v>
      </c>
      <c r="C100" s="247"/>
      <c r="D100" s="149" t="s">
        <v>200</v>
      </c>
      <c r="E100" s="150">
        <v>2</v>
      </c>
      <c r="F100" s="150">
        <v>91</v>
      </c>
      <c r="G100" s="151" t="s">
        <v>169</v>
      </c>
      <c r="H100" s="152">
        <f t="shared" ref="H100:H111" si="12">E100*F100</f>
        <v>182</v>
      </c>
      <c r="I100" s="102"/>
      <c r="J100" s="250"/>
      <c r="K100" s="153" t="s">
        <v>199</v>
      </c>
      <c r="L100" s="154">
        <v>2</v>
      </c>
      <c r="M100" s="154">
        <v>90</v>
      </c>
      <c r="N100" s="155" t="s">
        <v>171</v>
      </c>
      <c r="O100" s="156">
        <f>M100*L100*0.8</f>
        <v>144</v>
      </c>
      <c r="P100" s="243">
        <f>(H112+O112)/(E112+(0.8*L112))</f>
        <v>82.48863636363636</v>
      </c>
    </row>
    <row r="101" spans="1:16" x14ac:dyDescent="0.25">
      <c r="A101" s="83"/>
      <c r="B101" s="83"/>
      <c r="C101" s="247"/>
      <c r="D101" s="149" t="s">
        <v>181</v>
      </c>
      <c r="E101" s="157">
        <v>3</v>
      </c>
      <c r="F101" s="154">
        <v>84</v>
      </c>
      <c r="G101" s="151" t="s">
        <v>169</v>
      </c>
      <c r="H101" s="152">
        <f t="shared" si="12"/>
        <v>252</v>
      </c>
      <c r="I101" s="103"/>
      <c r="J101" s="250"/>
      <c r="K101" s="153" t="s">
        <v>202</v>
      </c>
      <c r="L101" s="154">
        <v>2</v>
      </c>
      <c r="M101" s="154">
        <v>85</v>
      </c>
      <c r="N101" s="151" t="s">
        <v>171</v>
      </c>
      <c r="O101" s="156">
        <f t="shared" ref="O101:O111" si="13">M101*L101*0.8</f>
        <v>136</v>
      </c>
      <c r="P101" s="244"/>
    </row>
    <row r="102" spans="1:16" ht="15" customHeight="1" x14ac:dyDescent="0.25">
      <c r="A102" s="83"/>
      <c r="B102" s="83"/>
      <c r="C102" s="247"/>
      <c r="D102" s="149" t="s">
        <v>184</v>
      </c>
      <c r="E102" s="154">
        <v>2</v>
      </c>
      <c r="F102" s="154">
        <v>84</v>
      </c>
      <c r="G102" s="151" t="s">
        <v>177</v>
      </c>
      <c r="H102" s="152">
        <f t="shared" si="12"/>
        <v>168</v>
      </c>
      <c r="I102" s="103"/>
      <c r="J102" s="250"/>
      <c r="K102" s="158" t="s">
        <v>189</v>
      </c>
      <c r="L102" s="150">
        <v>1</v>
      </c>
      <c r="M102" s="150">
        <v>85</v>
      </c>
      <c r="N102" s="151" t="s">
        <v>179</v>
      </c>
      <c r="O102" s="156">
        <f t="shared" si="13"/>
        <v>68</v>
      </c>
      <c r="P102" s="244"/>
    </row>
    <row r="103" spans="1:16" ht="15" customHeight="1" x14ac:dyDescent="0.25">
      <c r="A103" s="83"/>
      <c r="B103" s="83"/>
      <c r="C103" s="247"/>
      <c r="D103" s="149" t="s">
        <v>182</v>
      </c>
      <c r="E103" s="150">
        <v>1</v>
      </c>
      <c r="F103" s="150">
        <v>89</v>
      </c>
      <c r="G103" s="151" t="s">
        <v>177</v>
      </c>
      <c r="H103" s="152">
        <f t="shared" si="12"/>
        <v>89</v>
      </c>
      <c r="I103" s="103"/>
      <c r="J103" s="250"/>
      <c r="K103" s="158" t="s">
        <v>201</v>
      </c>
      <c r="L103" s="150">
        <v>2</v>
      </c>
      <c r="M103" s="150">
        <v>98</v>
      </c>
      <c r="N103" s="151" t="s">
        <v>171</v>
      </c>
      <c r="O103" s="156">
        <f t="shared" si="13"/>
        <v>156.80000000000001</v>
      </c>
      <c r="P103" s="244"/>
    </row>
    <row r="104" spans="1:16" ht="15" customHeight="1" x14ac:dyDescent="0.25">
      <c r="A104" s="83"/>
      <c r="B104" s="83"/>
      <c r="C104" s="247"/>
      <c r="D104" s="149" t="s">
        <v>183</v>
      </c>
      <c r="E104" s="150">
        <v>3</v>
      </c>
      <c r="F104" s="150">
        <v>60</v>
      </c>
      <c r="G104" s="151" t="s">
        <v>169</v>
      </c>
      <c r="H104" s="152">
        <f t="shared" si="12"/>
        <v>180</v>
      </c>
      <c r="I104" s="103"/>
      <c r="J104" s="250"/>
      <c r="K104" s="158"/>
      <c r="L104" s="159"/>
      <c r="M104" s="159"/>
      <c r="N104" s="151"/>
      <c r="O104" s="156">
        <f t="shared" si="13"/>
        <v>0</v>
      </c>
      <c r="P104" s="244"/>
    </row>
    <row r="105" spans="1:16" ht="15" customHeight="1" x14ac:dyDescent="0.25">
      <c r="A105" s="83"/>
      <c r="B105" s="83"/>
      <c r="C105" s="247"/>
      <c r="D105" s="149" t="s">
        <v>185</v>
      </c>
      <c r="E105" s="150">
        <v>1</v>
      </c>
      <c r="F105" s="150">
        <v>76</v>
      </c>
      <c r="G105" s="151" t="s">
        <v>169</v>
      </c>
      <c r="H105" s="152">
        <f t="shared" si="12"/>
        <v>76</v>
      </c>
      <c r="I105" s="102"/>
      <c r="J105" s="250"/>
      <c r="K105" s="160"/>
      <c r="L105" s="161"/>
      <c r="M105" s="161"/>
      <c r="N105" s="151"/>
      <c r="O105" s="156">
        <f t="shared" si="13"/>
        <v>0</v>
      </c>
      <c r="P105" s="244"/>
    </row>
    <row r="106" spans="1:16" ht="15" customHeight="1" x14ac:dyDescent="0.25">
      <c r="A106" s="83"/>
      <c r="B106" s="83"/>
      <c r="C106" s="247"/>
      <c r="D106" s="149"/>
      <c r="E106" s="159"/>
      <c r="F106" s="159"/>
      <c r="G106" s="155"/>
      <c r="H106" s="152">
        <f t="shared" si="12"/>
        <v>0</v>
      </c>
      <c r="I106" s="103"/>
      <c r="J106" s="250"/>
      <c r="K106" s="160"/>
      <c r="L106" s="162"/>
      <c r="M106" s="162"/>
      <c r="N106" s="151"/>
      <c r="O106" s="156">
        <f t="shared" si="13"/>
        <v>0</v>
      </c>
      <c r="P106" s="244"/>
    </row>
    <row r="107" spans="1:16" ht="15" customHeight="1" x14ac:dyDescent="0.25">
      <c r="A107" s="83"/>
      <c r="B107" s="83"/>
      <c r="C107" s="247"/>
      <c r="D107" s="149"/>
      <c r="E107" s="159"/>
      <c r="F107" s="159"/>
      <c r="G107" s="155"/>
      <c r="H107" s="152">
        <f t="shared" si="12"/>
        <v>0</v>
      </c>
      <c r="I107" s="103"/>
      <c r="J107" s="250"/>
      <c r="K107" s="160"/>
      <c r="L107" s="162"/>
      <c r="M107" s="162"/>
      <c r="N107" s="151"/>
      <c r="O107" s="156">
        <f t="shared" si="13"/>
        <v>0</v>
      </c>
      <c r="P107" s="244"/>
    </row>
    <row r="108" spans="1:16" ht="15" customHeight="1" x14ac:dyDescent="0.25">
      <c r="A108" s="83"/>
      <c r="B108" s="83"/>
      <c r="C108" s="247"/>
      <c r="D108" s="149"/>
      <c r="E108" s="159"/>
      <c r="F108" s="159"/>
      <c r="G108" s="155"/>
      <c r="H108" s="152">
        <f t="shared" si="12"/>
        <v>0</v>
      </c>
      <c r="I108" s="102"/>
      <c r="J108" s="250"/>
      <c r="K108" s="160"/>
      <c r="L108" s="162"/>
      <c r="M108" s="162"/>
      <c r="N108" s="151"/>
      <c r="O108" s="156">
        <f t="shared" si="13"/>
        <v>0</v>
      </c>
      <c r="P108" s="244"/>
    </row>
    <row r="109" spans="1:16" ht="15" customHeight="1" x14ac:dyDescent="0.25">
      <c r="A109" s="83"/>
      <c r="B109" s="83"/>
      <c r="C109" s="247"/>
      <c r="D109" s="149"/>
      <c r="E109" s="159"/>
      <c r="F109" s="159"/>
      <c r="G109" s="155"/>
      <c r="H109" s="152">
        <f t="shared" si="12"/>
        <v>0</v>
      </c>
      <c r="I109" s="102"/>
      <c r="J109" s="250"/>
      <c r="K109" s="160"/>
      <c r="L109" s="162"/>
      <c r="M109" s="162"/>
      <c r="N109" s="151"/>
      <c r="O109" s="156">
        <f t="shared" si="13"/>
        <v>0</v>
      </c>
      <c r="P109" s="244"/>
    </row>
    <row r="110" spans="1:16" ht="15" customHeight="1" x14ac:dyDescent="0.25">
      <c r="A110" s="83"/>
      <c r="B110" s="83"/>
      <c r="C110" s="247"/>
      <c r="D110" s="149"/>
      <c r="E110" s="163"/>
      <c r="F110" s="159"/>
      <c r="G110" s="155"/>
      <c r="H110" s="152">
        <f t="shared" si="12"/>
        <v>0</v>
      </c>
      <c r="I110" s="102"/>
      <c r="J110" s="250"/>
      <c r="K110" s="164"/>
      <c r="L110" s="165"/>
      <c r="M110" s="165"/>
      <c r="N110" s="151"/>
      <c r="O110" s="156">
        <f t="shared" si="13"/>
        <v>0</v>
      </c>
      <c r="P110" s="244"/>
    </row>
    <row r="111" spans="1:16" ht="15" customHeight="1" x14ac:dyDescent="0.25">
      <c r="A111" s="83"/>
      <c r="B111" s="83"/>
      <c r="C111" s="248"/>
      <c r="D111" s="166"/>
      <c r="E111" s="165"/>
      <c r="F111" s="165"/>
      <c r="G111" s="151"/>
      <c r="H111" s="152">
        <f t="shared" si="12"/>
        <v>0</v>
      </c>
      <c r="I111" s="102"/>
      <c r="J111" s="251"/>
      <c r="K111" s="158"/>
      <c r="L111" s="165"/>
      <c r="M111" s="165"/>
      <c r="N111" s="151"/>
      <c r="O111" s="156">
        <f t="shared" si="13"/>
        <v>0</v>
      </c>
      <c r="P111" s="244"/>
    </row>
    <row r="112" spans="1:16" ht="15" customHeight="1" thickBot="1" x14ac:dyDescent="0.3">
      <c r="A112" s="84"/>
      <c r="B112" s="84"/>
      <c r="C112" s="167"/>
      <c r="D112" s="168"/>
      <c r="E112" s="169">
        <f>SUM(E100:E111)</f>
        <v>12</v>
      </c>
      <c r="F112" s="169">
        <f>SUM(F100:F111)</f>
        <v>484</v>
      </c>
      <c r="G112" s="170"/>
      <c r="H112" s="171">
        <f>SUM(H100:H111)</f>
        <v>947</v>
      </c>
      <c r="I112" s="104"/>
      <c r="J112" s="167"/>
      <c r="K112" s="172"/>
      <c r="L112" s="169">
        <f>SUM(L100:L111)</f>
        <v>7</v>
      </c>
      <c r="M112" s="169">
        <f>SUM(M100:M111)</f>
        <v>358</v>
      </c>
      <c r="N112" s="170"/>
      <c r="O112" s="169">
        <f>SUM(O100:O111)</f>
        <v>504.8</v>
      </c>
      <c r="P112" s="245"/>
    </row>
    <row r="113" spans="1:16" ht="15.75" customHeight="1" thickTop="1" thickBot="1" x14ac:dyDescent="0.3">
      <c r="A113" s="23"/>
      <c r="B113" s="23"/>
      <c r="C113" s="23"/>
      <c r="D113" s="23"/>
      <c r="E113" s="4"/>
      <c r="F113" s="4"/>
      <c r="G113" s="31"/>
      <c r="H113" s="4"/>
      <c r="I113" s="23"/>
      <c r="J113" s="23"/>
      <c r="K113" s="23"/>
      <c r="L113" s="4"/>
      <c r="M113" s="4"/>
      <c r="N113" s="31"/>
      <c r="O113" s="4"/>
      <c r="P113" s="23"/>
    </row>
    <row r="114" spans="1:16" ht="15.75" customHeight="1" thickTop="1" x14ac:dyDescent="0.25">
      <c r="A114" s="141" t="s">
        <v>5</v>
      </c>
      <c r="B114" s="95" t="s">
        <v>6</v>
      </c>
      <c r="C114" s="246"/>
      <c r="D114" s="96" t="s">
        <v>162</v>
      </c>
      <c r="E114" s="108" t="s">
        <v>163</v>
      </c>
      <c r="F114" s="108" t="s">
        <v>164</v>
      </c>
      <c r="G114" s="98"/>
      <c r="H114" s="108" t="s">
        <v>165</v>
      </c>
      <c r="I114" s="99"/>
      <c r="J114" s="249" t="s">
        <v>166</v>
      </c>
      <c r="K114" s="97" t="s">
        <v>162</v>
      </c>
      <c r="L114" s="108" t="s">
        <v>163</v>
      </c>
      <c r="M114" s="108" t="s">
        <v>164</v>
      </c>
      <c r="N114" s="98"/>
      <c r="O114" s="108" t="s">
        <v>167</v>
      </c>
      <c r="P114" s="100" t="s">
        <v>7</v>
      </c>
    </row>
    <row r="115" spans="1:16" x14ac:dyDescent="0.25">
      <c r="A115" s="101">
        <v>8</v>
      </c>
      <c r="B115" s="148">
        <v>22039008</v>
      </c>
      <c r="C115" s="247"/>
      <c r="D115" s="149" t="s">
        <v>168</v>
      </c>
      <c r="E115" s="150">
        <v>2</v>
      </c>
      <c r="F115" s="150">
        <v>88</v>
      </c>
      <c r="G115" s="151" t="s">
        <v>169</v>
      </c>
      <c r="H115" s="152">
        <f t="shared" ref="H115:H126" si="14">E115*F115</f>
        <v>176</v>
      </c>
      <c r="I115" s="102"/>
      <c r="J115" s="250"/>
      <c r="K115" s="153" t="s">
        <v>170</v>
      </c>
      <c r="L115" s="154">
        <v>2</v>
      </c>
      <c r="M115" s="154">
        <v>90</v>
      </c>
      <c r="N115" s="155" t="s">
        <v>171</v>
      </c>
      <c r="O115" s="156">
        <f>M115*L115*0.8</f>
        <v>144</v>
      </c>
      <c r="P115" s="243">
        <f>(H127+O127)/(E127+(0.8*L127))</f>
        <v>86</v>
      </c>
    </row>
    <row r="116" spans="1:16" x14ac:dyDescent="0.25">
      <c r="A116" s="83"/>
      <c r="B116" s="83"/>
      <c r="C116" s="247"/>
      <c r="D116" s="149" t="s">
        <v>172</v>
      </c>
      <c r="E116" s="157">
        <v>2</v>
      </c>
      <c r="F116" s="154">
        <v>88</v>
      </c>
      <c r="G116" s="151" t="s">
        <v>169</v>
      </c>
      <c r="H116" s="152">
        <f t="shared" si="14"/>
        <v>176</v>
      </c>
      <c r="I116" s="103"/>
      <c r="J116" s="250"/>
      <c r="K116" s="153" t="s">
        <v>195</v>
      </c>
      <c r="L116" s="154">
        <v>1</v>
      </c>
      <c r="M116" s="154">
        <v>90</v>
      </c>
      <c r="N116" s="151" t="s">
        <v>179</v>
      </c>
      <c r="O116" s="156">
        <f t="shared" ref="O116:O126" si="15">M116*L116*0.8</f>
        <v>72</v>
      </c>
      <c r="P116" s="244"/>
    </row>
    <row r="117" spans="1:16" ht="15" customHeight="1" x14ac:dyDescent="0.25">
      <c r="A117" s="83"/>
      <c r="B117" s="83"/>
      <c r="C117" s="247"/>
      <c r="D117" s="149" t="s">
        <v>176</v>
      </c>
      <c r="E117" s="154">
        <v>1</v>
      </c>
      <c r="F117" s="161">
        <v>75</v>
      </c>
      <c r="G117" s="151" t="s">
        <v>177</v>
      </c>
      <c r="H117" s="152">
        <f t="shared" si="14"/>
        <v>75</v>
      </c>
      <c r="I117" s="103"/>
      <c r="J117" s="250"/>
      <c r="K117" s="158" t="s">
        <v>196</v>
      </c>
      <c r="L117" s="150">
        <v>1</v>
      </c>
      <c r="M117" s="150">
        <v>84</v>
      </c>
      <c r="N117" s="151" t="s">
        <v>171</v>
      </c>
      <c r="O117" s="156">
        <f t="shared" si="15"/>
        <v>67.2</v>
      </c>
      <c r="P117" s="244"/>
    </row>
    <row r="118" spans="1:16" ht="15" customHeight="1" x14ac:dyDescent="0.25">
      <c r="A118" s="83"/>
      <c r="B118" s="83"/>
      <c r="C118" s="247"/>
      <c r="D118" s="149" t="s">
        <v>180</v>
      </c>
      <c r="E118" s="150">
        <v>1</v>
      </c>
      <c r="F118" s="159">
        <v>75</v>
      </c>
      <c r="G118" s="151" t="s">
        <v>177</v>
      </c>
      <c r="H118" s="152">
        <f t="shared" si="14"/>
        <v>75</v>
      </c>
      <c r="I118" s="103"/>
      <c r="J118" s="250"/>
      <c r="K118" s="158" t="s">
        <v>201</v>
      </c>
      <c r="L118" s="150">
        <v>2</v>
      </c>
      <c r="M118" s="150">
        <v>97</v>
      </c>
      <c r="N118" s="151" t="s">
        <v>171</v>
      </c>
      <c r="O118" s="156">
        <f t="shared" si="15"/>
        <v>155.20000000000002</v>
      </c>
      <c r="P118" s="244"/>
    </row>
    <row r="119" spans="1:16" ht="15" customHeight="1" x14ac:dyDescent="0.25">
      <c r="A119" s="83"/>
      <c r="B119" s="83"/>
      <c r="C119" s="247"/>
      <c r="D119" s="149" t="s">
        <v>181</v>
      </c>
      <c r="E119" s="150">
        <v>3</v>
      </c>
      <c r="F119" s="150">
        <v>81</v>
      </c>
      <c r="G119" s="151" t="s">
        <v>169</v>
      </c>
      <c r="H119" s="152">
        <f t="shared" si="14"/>
        <v>243</v>
      </c>
      <c r="I119" s="103"/>
      <c r="J119" s="250"/>
      <c r="K119" s="158" t="s">
        <v>197</v>
      </c>
      <c r="L119" s="150">
        <v>3</v>
      </c>
      <c r="M119" s="150">
        <v>87</v>
      </c>
      <c r="N119" s="151" t="s">
        <v>171</v>
      </c>
      <c r="O119" s="156">
        <f t="shared" si="15"/>
        <v>208.8</v>
      </c>
      <c r="P119" s="244"/>
    </row>
    <row r="120" spans="1:16" ht="15" customHeight="1" x14ac:dyDescent="0.25">
      <c r="A120" s="83"/>
      <c r="B120" s="83"/>
      <c r="C120" s="247"/>
      <c r="D120" s="149" t="s">
        <v>182</v>
      </c>
      <c r="E120" s="150">
        <v>1</v>
      </c>
      <c r="F120" s="150">
        <v>85</v>
      </c>
      <c r="G120" s="151" t="s">
        <v>177</v>
      </c>
      <c r="H120" s="152">
        <f t="shared" si="14"/>
        <v>85</v>
      </c>
      <c r="I120" s="102"/>
      <c r="J120" s="250"/>
      <c r="K120" s="160"/>
      <c r="L120" s="161"/>
      <c r="M120" s="161"/>
      <c r="N120" s="151"/>
      <c r="O120" s="156">
        <f t="shared" si="15"/>
        <v>0</v>
      </c>
      <c r="P120" s="244"/>
    </row>
    <row r="121" spans="1:16" ht="15" customHeight="1" x14ac:dyDescent="0.25">
      <c r="A121" s="83"/>
      <c r="B121" s="83"/>
      <c r="C121" s="247"/>
      <c r="D121" s="149" t="s">
        <v>183</v>
      </c>
      <c r="E121" s="150">
        <v>3</v>
      </c>
      <c r="F121" s="150">
        <v>86</v>
      </c>
      <c r="G121" s="155" t="s">
        <v>169</v>
      </c>
      <c r="H121" s="152">
        <f t="shared" si="14"/>
        <v>258</v>
      </c>
      <c r="I121" s="103"/>
      <c r="J121" s="250"/>
      <c r="K121" s="160"/>
      <c r="L121" s="162"/>
      <c r="M121" s="162"/>
      <c r="N121" s="151"/>
      <c r="O121" s="156">
        <f t="shared" si="15"/>
        <v>0</v>
      </c>
      <c r="P121" s="244"/>
    </row>
    <row r="122" spans="1:16" ht="15" customHeight="1" x14ac:dyDescent="0.25">
      <c r="A122" s="83"/>
      <c r="B122" s="83"/>
      <c r="C122" s="247"/>
      <c r="D122" s="149" t="s">
        <v>184</v>
      </c>
      <c r="E122" s="150">
        <v>2</v>
      </c>
      <c r="F122" s="150">
        <v>91</v>
      </c>
      <c r="G122" s="155" t="s">
        <v>177</v>
      </c>
      <c r="H122" s="152">
        <f t="shared" si="14"/>
        <v>182</v>
      </c>
      <c r="I122" s="103"/>
      <c r="J122" s="250"/>
      <c r="K122" s="160"/>
      <c r="L122" s="162"/>
      <c r="M122" s="162"/>
      <c r="N122" s="151"/>
      <c r="O122" s="156">
        <f t="shared" si="15"/>
        <v>0</v>
      </c>
      <c r="P122" s="244"/>
    </row>
    <row r="123" spans="1:16" ht="15" customHeight="1" x14ac:dyDescent="0.25">
      <c r="A123" s="83"/>
      <c r="B123" s="83"/>
      <c r="C123" s="247"/>
      <c r="D123" s="149" t="s">
        <v>185</v>
      </c>
      <c r="E123" s="150">
        <v>1</v>
      </c>
      <c r="F123" s="150">
        <v>78</v>
      </c>
      <c r="G123" s="155" t="s">
        <v>169</v>
      </c>
      <c r="H123" s="152">
        <f t="shared" si="14"/>
        <v>78</v>
      </c>
      <c r="I123" s="102"/>
      <c r="J123" s="250"/>
      <c r="K123" s="160"/>
      <c r="L123" s="162"/>
      <c r="M123" s="162"/>
      <c r="N123" s="151"/>
      <c r="O123" s="156">
        <f t="shared" si="15"/>
        <v>0</v>
      </c>
      <c r="P123" s="244"/>
    </row>
    <row r="124" spans="1:16" ht="15" customHeight="1" x14ac:dyDescent="0.25">
      <c r="A124" s="83"/>
      <c r="B124" s="83"/>
      <c r="C124" s="247"/>
      <c r="D124" s="149"/>
      <c r="E124" s="159"/>
      <c r="F124" s="159"/>
      <c r="G124" s="155"/>
      <c r="H124" s="152">
        <f t="shared" si="14"/>
        <v>0</v>
      </c>
      <c r="I124" s="102"/>
      <c r="J124" s="250"/>
      <c r="K124" s="160"/>
      <c r="L124" s="162"/>
      <c r="M124" s="162"/>
      <c r="N124" s="151"/>
      <c r="O124" s="156">
        <f t="shared" si="15"/>
        <v>0</v>
      </c>
      <c r="P124" s="244"/>
    </row>
    <row r="125" spans="1:16" ht="15" customHeight="1" x14ac:dyDescent="0.25">
      <c r="A125" s="83"/>
      <c r="B125" s="83"/>
      <c r="C125" s="247"/>
      <c r="D125" s="149"/>
      <c r="E125" s="163"/>
      <c r="F125" s="159"/>
      <c r="G125" s="155"/>
      <c r="H125" s="152">
        <f t="shared" si="14"/>
        <v>0</v>
      </c>
      <c r="I125" s="102"/>
      <c r="J125" s="250"/>
      <c r="K125" s="164"/>
      <c r="L125" s="165"/>
      <c r="M125" s="165"/>
      <c r="N125" s="151"/>
      <c r="O125" s="156">
        <f t="shared" si="15"/>
        <v>0</v>
      </c>
      <c r="P125" s="244"/>
    </row>
    <row r="126" spans="1:16" ht="15" customHeight="1" x14ac:dyDescent="0.25">
      <c r="A126" s="83"/>
      <c r="B126" s="83"/>
      <c r="C126" s="248"/>
      <c r="D126" s="166"/>
      <c r="E126" s="165"/>
      <c r="F126" s="165"/>
      <c r="G126" s="151"/>
      <c r="H126" s="152">
        <f t="shared" si="14"/>
        <v>0</v>
      </c>
      <c r="I126" s="102"/>
      <c r="J126" s="251"/>
      <c r="K126" s="158"/>
      <c r="L126" s="165"/>
      <c r="M126" s="165"/>
      <c r="N126" s="151"/>
      <c r="O126" s="156">
        <f t="shared" si="15"/>
        <v>0</v>
      </c>
      <c r="P126" s="244"/>
    </row>
    <row r="127" spans="1:16" ht="15" customHeight="1" thickBot="1" x14ac:dyDescent="0.3">
      <c r="A127" s="84"/>
      <c r="B127" s="84"/>
      <c r="C127" s="167"/>
      <c r="D127" s="168"/>
      <c r="E127" s="169">
        <f>SUM(E115:E126)</f>
        <v>16</v>
      </c>
      <c r="F127" s="169">
        <f>SUM(F115:F126)</f>
        <v>747</v>
      </c>
      <c r="G127" s="170"/>
      <c r="H127" s="171">
        <f>SUM(H115:H126)</f>
        <v>1348</v>
      </c>
      <c r="I127" s="104"/>
      <c r="J127" s="167"/>
      <c r="K127" s="172"/>
      <c r="L127" s="169">
        <f>SUM(L115:L126)</f>
        <v>9</v>
      </c>
      <c r="M127" s="169">
        <f>SUM(M115:M126)</f>
        <v>448</v>
      </c>
      <c r="N127" s="170"/>
      <c r="O127" s="169">
        <f>SUM(O115:O126)</f>
        <v>647.20000000000005</v>
      </c>
      <c r="P127" s="245"/>
    </row>
    <row r="128" spans="1:16" ht="15.75" customHeight="1" thickTop="1" thickBot="1" x14ac:dyDescent="0.3">
      <c r="A128" s="23"/>
      <c r="B128" s="23"/>
      <c r="C128" s="23"/>
      <c r="D128" s="23"/>
      <c r="E128" s="4"/>
      <c r="F128" s="4"/>
      <c r="G128" s="31"/>
      <c r="H128" s="4"/>
      <c r="I128" s="23"/>
      <c r="J128" s="23"/>
      <c r="K128" s="23"/>
      <c r="L128" s="4"/>
      <c r="M128" s="4"/>
      <c r="N128" s="31"/>
      <c r="O128" s="4"/>
      <c r="P128" s="23"/>
    </row>
    <row r="129" spans="1:16" ht="15.75" customHeight="1" thickTop="1" x14ac:dyDescent="0.25">
      <c r="A129" s="141" t="s">
        <v>5</v>
      </c>
      <c r="B129" s="95" t="s">
        <v>6</v>
      </c>
      <c r="C129" s="246"/>
      <c r="D129" s="96" t="s">
        <v>162</v>
      </c>
      <c r="E129" s="108" t="s">
        <v>163</v>
      </c>
      <c r="F129" s="108" t="s">
        <v>164</v>
      </c>
      <c r="G129" s="98"/>
      <c r="H129" s="108" t="s">
        <v>165</v>
      </c>
      <c r="I129" s="99"/>
      <c r="J129" s="249" t="s">
        <v>166</v>
      </c>
      <c r="K129" s="97" t="s">
        <v>162</v>
      </c>
      <c r="L129" s="108" t="s">
        <v>163</v>
      </c>
      <c r="M129" s="108" t="s">
        <v>164</v>
      </c>
      <c r="N129" s="98"/>
      <c r="O129" s="108" t="s">
        <v>167</v>
      </c>
      <c r="P129" s="100" t="s">
        <v>7</v>
      </c>
    </row>
    <row r="130" spans="1:16" x14ac:dyDescent="0.25">
      <c r="A130" s="101">
        <v>9</v>
      </c>
      <c r="B130" s="148">
        <v>22039009</v>
      </c>
      <c r="C130" s="247"/>
      <c r="D130" s="149" t="s">
        <v>203</v>
      </c>
      <c r="E130" s="150">
        <v>2</v>
      </c>
      <c r="F130" s="150">
        <v>92</v>
      </c>
      <c r="G130" s="151" t="s">
        <v>169</v>
      </c>
      <c r="H130" s="152">
        <f t="shared" ref="H130:H141" si="16">E130*F130</f>
        <v>184</v>
      </c>
      <c r="I130" s="102"/>
      <c r="J130" s="250"/>
      <c r="K130" s="153" t="s">
        <v>199</v>
      </c>
      <c r="L130" s="154">
        <v>2</v>
      </c>
      <c r="M130" s="154">
        <v>90</v>
      </c>
      <c r="N130" s="155" t="s">
        <v>171</v>
      </c>
      <c r="O130" s="156">
        <f>M130*L130*0.8</f>
        <v>144</v>
      </c>
      <c r="P130" s="243">
        <f>(H142+O142)/(E142+(0.8*L142))</f>
        <v>85.827586206896541</v>
      </c>
    </row>
    <row r="131" spans="1:16" x14ac:dyDescent="0.25">
      <c r="A131" s="83"/>
      <c r="B131" s="83"/>
      <c r="C131" s="247"/>
      <c r="D131" s="149" t="s">
        <v>176</v>
      </c>
      <c r="E131" s="157">
        <v>1</v>
      </c>
      <c r="F131" s="161">
        <v>75</v>
      </c>
      <c r="G131" s="151" t="s">
        <v>177</v>
      </c>
      <c r="H131" s="152">
        <f t="shared" si="16"/>
        <v>75</v>
      </c>
      <c r="I131" s="103"/>
      <c r="J131" s="250"/>
      <c r="K131" s="153" t="s">
        <v>186</v>
      </c>
      <c r="L131" s="154">
        <v>2</v>
      </c>
      <c r="M131" s="154">
        <v>99</v>
      </c>
      <c r="N131" s="151" t="s">
        <v>171</v>
      </c>
      <c r="O131" s="156">
        <f t="shared" ref="O131:O141" si="17">M131*L131*0.8</f>
        <v>158.4</v>
      </c>
      <c r="P131" s="244"/>
    </row>
    <row r="132" spans="1:16" ht="15" customHeight="1" x14ac:dyDescent="0.25">
      <c r="A132" s="83"/>
      <c r="B132" s="83"/>
      <c r="C132" s="247"/>
      <c r="D132" s="149" t="s">
        <v>180</v>
      </c>
      <c r="E132" s="154">
        <v>1</v>
      </c>
      <c r="F132" s="161">
        <v>75</v>
      </c>
      <c r="G132" s="151" t="s">
        <v>177</v>
      </c>
      <c r="H132" s="152">
        <f t="shared" si="16"/>
        <v>75</v>
      </c>
      <c r="I132" s="103"/>
      <c r="J132" s="250"/>
      <c r="K132" s="158" t="s">
        <v>202</v>
      </c>
      <c r="L132" s="150">
        <v>2</v>
      </c>
      <c r="M132" s="150">
        <v>90</v>
      </c>
      <c r="N132" s="151" t="s">
        <v>171</v>
      </c>
      <c r="O132" s="156">
        <f t="shared" si="17"/>
        <v>144</v>
      </c>
      <c r="P132" s="244"/>
    </row>
    <row r="133" spans="1:16" ht="15" customHeight="1" x14ac:dyDescent="0.25">
      <c r="A133" s="83"/>
      <c r="B133" s="83"/>
      <c r="C133" s="247"/>
      <c r="D133" s="149" t="s">
        <v>181</v>
      </c>
      <c r="E133" s="150">
        <v>3</v>
      </c>
      <c r="F133" s="150">
        <v>83</v>
      </c>
      <c r="G133" s="151" t="s">
        <v>169</v>
      </c>
      <c r="H133" s="152">
        <f t="shared" si="16"/>
        <v>249</v>
      </c>
      <c r="I133" s="103"/>
      <c r="J133" s="250"/>
      <c r="K133" s="158" t="s">
        <v>204</v>
      </c>
      <c r="L133" s="150">
        <v>1</v>
      </c>
      <c r="M133" s="150">
        <v>79</v>
      </c>
      <c r="N133" s="151" t="s">
        <v>179</v>
      </c>
      <c r="O133" s="156">
        <f t="shared" si="17"/>
        <v>63.2</v>
      </c>
      <c r="P133" s="244"/>
    </row>
    <row r="134" spans="1:16" ht="15" customHeight="1" x14ac:dyDescent="0.25">
      <c r="A134" s="83"/>
      <c r="B134" s="83"/>
      <c r="C134" s="247"/>
      <c r="D134" s="149" t="s">
        <v>184</v>
      </c>
      <c r="E134" s="150">
        <v>2</v>
      </c>
      <c r="F134" s="150">
        <v>88</v>
      </c>
      <c r="G134" s="151" t="s">
        <v>177</v>
      </c>
      <c r="H134" s="152">
        <f t="shared" si="16"/>
        <v>176</v>
      </c>
      <c r="I134" s="103"/>
      <c r="J134" s="250"/>
      <c r="K134" s="158" t="s">
        <v>192</v>
      </c>
      <c r="L134" s="150">
        <v>2</v>
      </c>
      <c r="M134" s="150">
        <v>86</v>
      </c>
      <c r="N134" s="151" t="s">
        <v>171</v>
      </c>
      <c r="O134" s="156">
        <f t="shared" si="17"/>
        <v>137.6</v>
      </c>
      <c r="P134" s="244"/>
    </row>
    <row r="135" spans="1:16" ht="15" customHeight="1" x14ac:dyDescent="0.25">
      <c r="A135" s="83"/>
      <c r="B135" s="83"/>
      <c r="C135" s="247"/>
      <c r="D135" s="149" t="s">
        <v>182</v>
      </c>
      <c r="E135" s="150">
        <v>1</v>
      </c>
      <c r="F135" s="150">
        <v>87</v>
      </c>
      <c r="G135" s="151" t="s">
        <v>177</v>
      </c>
      <c r="H135" s="152">
        <f t="shared" si="16"/>
        <v>87</v>
      </c>
      <c r="I135" s="102"/>
      <c r="J135" s="250"/>
      <c r="K135" s="160"/>
      <c r="L135" s="161"/>
      <c r="M135" s="161"/>
      <c r="N135" s="151"/>
      <c r="O135" s="156">
        <f t="shared" si="17"/>
        <v>0</v>
      </c>
      <c r="P135" s="244"/>
    </row>
    <row r="136" spans="1:16" ht="15" customHeight="1" x14ac:dyDescent="0.25">
      <c r="A136" s="83"/>
      <c r="B136" s="83"/>
      <c r="C136" s="247"/>
      <c r="D136" s="149" t="s">
        <v>194</v>
      </c>
      <c r="E136" s="150">
        <v>2</v>
      </c>
      <c r="F136" s="150">
        <v>91</v>
      </c>
      <c r="G136" s="155" t="s">
        <v>169</v>
      </c>
      <c r="H136" s="152">
        <f t="shared" si="16"/>
        <v>182</v>
      </c>
      <c r="I136" s="103"/>
      <c r="J136" s="250"/>
      <c r="K136" s="160"/>
      <c r="L136" s="162"/>
      <c r="M136" s="162"/>
      <c r="N136" s="151"/>
      <c r="O136" s="156">
        <f t="shared" si="17"/>
        <v>0</v>
      </c>
      <c r="P136" s="244"/>
    </row>
    <row r="137" spans="1:16" ht="15" customHeight="1" x14ac:dyDescent="0.25">
      <c r="A137" s="83"/>
      <c r="B137" s="83"/>
      <c r="C137" s="247"/>
      <c r="D137" s="149" t="s">
        <v>183</v>
      </c>
      <c r="E137" s="150">
        <v>3</v>
      </c>
      <c r="F137" s="150">
        <v>77</v>
      </c>
      <c r="G137" s="155" t="s">
        <v>169</v>
      </c>
      <c r="H137" s="152">
        <f t="shared" si="16"/>
        <v>231</v>
      </c>
      <c r="I137" s="103"/>
      <c r="J137" s="250"/>
      <c r="K137" s="160"/>
      <c r="L137" s="162"/>
      <c r="M137" s="162"/>
      <c r="N137" s="151"/>
      <c r="O137" s="156">
        <f t="shared" si="17"/>
        <v>0</v>
      </c>
      <c r="P137" s="244"/>
    </row>
    <row r="138" spans="1:16" ht="15" customHeight="1" x14ac:dyDescent="0.25">
      <c r="A138" s="83"/>
      <c r="B138" s="83"/>
      <c r="C138" s="247"/>
      <c r="D138" s="149" t="s">
        <v>185</v>
      </c>
      <c r="E138" s="150">
        <v>1</v>
      </c>
      <c r="F138" s="150">
        <v>85</v>
      </c>
      <c r="G138" s="155" t="s">
        <v>169</v>
      </c>
      <c r="H138" s="152">
        <f t="shared" si="16"/>
        <v>85</v>
      </c>
      <c r="I138" s="102"/>
      <c r="J138" s="250"/>
      <c r="K138" s="160"/>
      <c r="L138" s="162"/>
      <c r="M138" s="162"/>
      <c r="N138" s="151"/>
      <c r="O138" s="156">
        <f t="shared" si="17"/>
        <v>0</v>
      </c>
      <c r="P138" s="244"/>
    </row>
    <row r="139" spans="1:16" ht="15" customHeight="1" x14ac:dyDescent="0.25">
      <c r="A139" s="83"/>
      <c r="B139" s="83"/>
      <c r="C139" s="247"/>
      <c r="D139" s="149"/>
      <c r="E139" s="159"/>
      <c r="F139" s="159"/>
      <c r="G139" s="155"/>
      <c r="H139" s="152">
        <f t="shared" si="16"/>
        <v>0</v>
      </c>
      <c r="I139" s="102"/>
      <c r="J139" s="250"/>
      <c r="K139" s="160"/>
      <c r="L139" s="162"/>
      <c r="M139" s="162"/>
      <c r="N139" s="151"/>
      <c r="O139" s="156">
        <f t="shared" si="17"/>
        <v>0</v>
      </c>
      <c r="P139" s="244"/>
    </row>
    <row r="140" spans="1:16" ht="15" customHeight="1" x14ac:dyDescent="0.25">
      <c r="A140" s="83"/>
      <c r="B140" s="83"/>
      <c r="C140" s="247"/>
      <c r="D140" s="149"/>
      <c r="E140" s="163"/>
      <c r="F140" s="159"/>
      <c r="G140" s="155"/>
      <c r="H140" s="152">
        <f t="shared" si="16"/>
        <v>0</v>
      </c>
      <c r="I140" s="102"/>
      <c r="J140" s="250"/>
      <c r="K140" s="164"/>
      <c r="L140" s="165"/>
      <c r="M140" s="165"/>
      <c r="N140" s="151"/>
      <c r="O140" s="156">
        <f t="shared" si="17"/>
        <v>0</v>
      </c>
      <c r="P140" s="244"/>
    </row>
    <row r="141" spans="1:16" ht="15" customHeight="1" x14ac:dyDescent="0.25">
      <c r="A141" s="83"/>
      <c r="B141" s="83"/>
      <c r="C141" s="248"/>
      <c r="D141" s="166"/>
      <c r="E141" s="165"/>
      <c r="F141" s="165"/>
      <c r="G141" s="151"/>
      <c r="H141" s="152">
        <f t="shared" si="16"/>
        <v>0</v>
      </c>
      <c r="I141" s="102"/>
      <c r="J141" s="251"/>
      <c r="K141" s="158"/>
      <c r="L141" s="165"/>
      <c r="M141" s="165"/>
      <c r="N141" s="151"/>
      <c r="O141" s="156">
        <f t="shared" si="17"/>
        <v>0</v>
      </c>
      <c r="P141" s="244"/>
    </row>
    <row r="142" spans="1:16" ht="15" customHeight="1" thickBot="1" x14ac:dyDescent="0.3">
      <c r="A142" s="84"/>
      <c r="B142" s="84"/>
      <c r="C142" s="167"/>
      <c r="D142" s="168"/>
      <c r="E142" s="169">
        <f>SUM(E130:E141)</f>
        <v>16</v>
      </c>
      <c r="F142" s="169">
        <f>SUM(F130:F141)</f>
        <v>753</v>
      </c>
      <c r="G142" s="170"/>
      <c r="H142" s="171">
        <f>SUM(H130:H141)</f>
        <v>1344</v>
      </c>
      <c r="I142" s="104"/>
      <c r="J142" s="167"/>
      <c r="K142" s="172"/>
      <c r="L142" s="169">
        <f>SUM(L130:L141)</f>
        <v>9</v>
      </c>
      <c r="M142" s="169">
        <f>SUM(M130:M141)</f>
        <v>444</v>
      </c>
      <c r="N142" s="170"/>
      <c r="O142" s="169">
        <f>SUM(O130:O141)</f>
        <v>647.19999999999993</v>
      </c>
      <c r="P142" s="245"/>
    </row>
    <row r="143" spans="1:16" ht="15.75" customHeight="1" thickTop="1" thickBot="1" x14ac:dyDescent="0.3">
      <c r="A143" s="23"/>
      <c r="B143" s="23"/>
      <c r="C143" s="23"/>
      <c r="D143" s="23"/>
      <c r="E143" s="4"/>
      <c r="F143" s="4"/>
      <c r="G143" s="31"/>
      <c r="H143" s="4"/>
      <c r="I143" s="23"/>
      <c r="J143" s="23"/>
      <c r="K143" s="23"/>
      <c r="L143" s="4"/>
      <c r="M143" s="4"/>
      <c r="N143" s="31"/>
      <c r="O143" s="4"/>
      <c r="P143" s="23"/>
    </row>
    <row r="144" spans="1:16" ht="15.75" customHeight="1" thickTop="1" x14ac:dyDescent="0.25">
      <c r="A144" s="141" t="s">
        <v>5</v>
      </c>
      <c r="B144" s="95" t="s">
        <v>6</v>
      </c>
      <c r="C144" s="246"/>
      <c r="D144" s="96" t="s">
        <v>162</v>
      </c>
      <c r="E144" s="108" t="s">
        <v>163</v>
      </c>
      <c r="F144" s="108" t="s">
        <v>164</v>
      </c>
      <c r="G144" s="98"/>
      <c r="H144" s="108" t="s">
        <v>165</v>
      </c>
      <c r="I144" s="99"/>
      <c r="J144" s="249" t="s">
        <v>166</v>
      </c>
      <c r="K144" s="97" t="s">
        <v>162</v>
      </c>
      <c r="L144" s="108" t="s">
        <v>163</v>
      </c>
      <c r="M144" s="108" t="s">
        <v>164</v>
      </c>
      <c r="N144" s="98"/>
      <c r="O144" s="108" t="s">
        <v>167</v>
      </c>
      <c r="P144" s="100" t="s">
        <v>7</v>
      </c>
    </row>
    <row r="145" spans="1:16" x14ac:dyDescent="0.25">
      <c r="A145" s="101">
        <v>10</v>
      </c>
      <c r="B145" s="148">
        <v>22039010</v>
      </c>
      <c r="C145" s="247"/>
      <c r="D145" s="149" t="s">
        <v>176</v>
      </c>
      <c r="E145" s="150">
        <v>1</v>
      </c>
      <c r="F145" s="159">
        <v>75</v>
      </c>
      <c r="G145" s="151" t="s">
        <v>177</v>
      </c>
      <c r="H145" s="152">
        <f t="shared" ref="H145:H156" si="18">E145*F145</f>
        <v>75</v>
      </c>
      <c r="I145" s="102"/>
      <c r="J145" s="250"/>
      <c r="K145" s="153" t="s">
        <v>170</v>
      </c>
      <c r="L145" s="154">
        <v>2</v>
      </c>
      <c r="M145" s="154">
        <v>90</v>
      </c>
      <c r="N145" s="155" t="s">
        <v>171</v>
      </c>
      <c r="O145" s="156">
        <f>M145*L145*0.8</f>
        <v>144</v>
      </c>
      <c r="P145" s="243">
        <f>(H157+O157)/(E157+(0.8*L157))</f>
        <v>82.387755102040813</v>
      </c>
    </row>
    <row r="146" spans="1:16" x14ac:dyDescent="0.25">
      <c r="A146" s="83"/>
      <c r="B146" s="83"/>
      <c r="C146" s="247"/>
      <c r="D146" s="149" t="s">
        <v>180</v>
      </c>
      <c r="E146" s="157">
        <v>1</v>
      </c>
      <c r="F146" s="161">
        <v>75</v>
      </c>
      <c r="G146" s="151" t="s">
        <v>177</v>
      </c>
      <c r="H146" s="152">
        <f t="shared" si="18"/>
        <v>75</v>
      </c>
      <c r="I146" s="103"/>
      <c r="J146" s="250"/>
      <c r="K146" s="153" t="s">
        <v>202</v>
      </c>
      <c r="L146" s="154">
        <v>2</v>
      </c>
      <c r="M146" s="154">
        <v>85</v>
      </c>
      <c r="N146" s="151" t="s">
        <v>171</v>
      </c>
      <c r="O146" s="156">
        <f t="shared" ref="O146:O156" si="19">M146*L146*0.8</f>
        <v>136</v>
      </c>
      <c r="P146" s="244"/>
    </row>
    <row r="147" spans="1:16" ht="15" customHeight="1" x14ac:dyDescent="0.25">
      <c r="A147" s="83"/>
      <c r="B147" s="83"/>
      <c r="C147" s="247"/>
      <c r="D147" s="149" t="s">
        <v>200</v>
      </c>
      <c r="E147" s="154">
        <v>2</v>
      </c>
      <c r="F147" s="154">
        <v>90</v>
      </c>
      <c r="G147" s="151" t="s">
        <v>169</v>
      </c>
      <c r="H147" s="152">
        <f t="shared" si="18"/>
        <v>180</v>
      </c>
      <c r="I147" s="103"/>
      <c r="J147" s="250"/>
      <c r="K147" s="158" t="s">
        <v>189</v>
      </c>
      <c r="L147" s="150">
        <v>1</v>
      </c>
      <c r="M147" s="150">
        <v>85</v>
      </c>
      <c r="N147" s="151" t="s">
        <v>179</v>
      </c>
      <c r="O147" s="156">
        <f t="shared" si="19"/>
        <v>68</v>
      </c>
      <c r="P147" s="244"/>
    </row>
    <row r="148" spans="1:16" ht="15" customHeight="1" x14ac:dyDescent="0.25">
      <c r="A148" s="83"/>
      <c r="B148" s="83"/>
      <c r="C148" s="247"/>
      <c r="D148" s="149" t="s">
        <v>181</v>
      </c>
      <c r="E148" s="150">
        <v>3</v>
      </c>
      <c r="F148" s="150">
        <v>82</v>
      </c>
      <c r="G148" s="151" t="s">
        <v>169</v>
      </c>
      <c r="H148" s="152">
        <f t="shared" si="18"/>
        <v>246</v>
      </c>
      <c r="I148" s="103"/>
      <c r="J148" s="250"/>
      <c r="K148" s="158" t="s">
        <v>201</v>
      </c>
      <c r="L148" s="150">
        <v>2</v>
      </c>
      <c r="M148" s="150">
        <v>98</v>
      </c>
      <c r="N148" s="151" t="s">
        <v>171</v>
      </c>
      <c r="O148" s="156">
        <f t="shared" si="19"/>
        <v>156.80000000000001</v>
      </c>
      <c r="P148" s="244"/>
    </row>
    <row r="149" spans="1:16" ht="15" customHeight="1" x14ac:dyDescent="0.25">
      <c r="A149" s="83"/>
      <c r="B149" s="83"/>
      <c r="C149" s="247"/>
      <c r="D149" s="149" t="s">
        <v>184</v>
      </c>
      <c r="E149" s="150">
        <v>2</v>
      </c>
      <c r="F149" s="150">
        <v>90</v>
      </c>
      <c r="G149" s="151" t="s">
        <v>177</v>
      </c>
      <c r="H149" s="152">
        <f t="shared" si="18"/>
        <v>180</v>
      </c>
      <c r="I149" s="103"/>
      <c r="J149" s="250"/>
      <c r="K149" s="158"/>
      <c r="L149" s="159"/>
      <c r="M149" s="159"/>
      <c r="N149" s="151"/>
      <c r="O149" s="156">
        <f t="shared" si="19"/>
        <v>0</v>
      </c>
      <c r="P149" s="244"/>
    </row>
    <row r="150" spans="1:16" ht="15" customHeight="1" x14ac:dyDescent="0.25">
      <c r="A150" s="83"/>
      <c r="B150" s="83"/>
      <c r="C150" s="247"/>
      <c r="D150" s="149" t="s">
        <v>182</v>
      </c>
      <c r="E150" s="150">
        <v>1</v>
      </c>
      <c r="F150" s="150">
        <v>90</v>
      </c>
      <c r="G150" s="151" t="s">
        <v>177</v>
      </c>
      <c r="H150" s="152">
        <f t="shared" si="18"/>
        <v>90</v>
      </c>
      <c r="I150" s="102"/>
      <c r="J150" s="250"/>
      <c r="K150" s="160"/>
      <c r="L150" s="161"/>
      <c r="M150" s="161"/>
      <c r="N150" s="151"/>
      <c r="O150" s="156">
        <f t="shared" si="19"/>
        <v>0</v>
      </c>
      <c r="P150" s="244"/>
    </row>
    <row r="151" spans="1:16" ht="15" customHeight="1" x14ac:dyDescent="0.25">
      <c r="A151" s="83"/>
      <c r="B151" s="83"/>
      <c r="C151" s="247"/>
      <c r="D151" s="149" t="s">
        <v>183</v>
      </c>
      <c r="E151" s="150">
        <v>3</v>
      </c>
      <c r="F151" s="150">
        <v>60</v>
      </c>
      <c r="G151" s="155" t="s">
        <v>169</v>
      </c>
      <c r="H151" s="152">
        <f t="shared" si="18"/>
        <v>180</v>
      </c>
      <c r="I151" s="103"/>
      <c r="J151" s="250"/>
      <c r="K151" s="160"/>
      <c r="L151" s="162"/>
      <c r="M151" s="162"/>
      <c r="N151" s="151"/>
      <c r="O151" s="156">
        <f t="shared" si="19"/>
        <v>0</v>
      </c>
      <c r="P151" s="244"/>
    </row>
    <row r="152" spans="1:16" ht="15" customHeight="1" x14ac:dyDescent="0.25">
      <c r="A152" s="83"/>
      <c r="B152" s="83"/>
      <c r="C152" s="247"/>
      <c r="D152" s="149" t="s">
        <v>185</v>
      </c>
      <c r="E152" s="150">
        <v>1</v>
      </c>
      <c r="F152" s="150">
        <v>84</v>
      </c>
      <c r="G152" s="155" t="s">
        <v>169</v>
      </c>
      <c r="H152" s="152">
        <f t="shared" si="18"/>
        <v>84</v>
      </c>
      <c r="I152" s="103"/>
      <c r="J152" s="250"/>
      <c r="K152" s="160"/>
      <c r="L152" s="162"/>
      <c r="M152" s="162"/>
      <c r="N152" s="151"/>
      <c r="O152" s="156">
        <f t="shared" si="19"/>
        <v>0</v>
      </c>
      <c r="P152" s="244"/>
    </row>
    <row r="153" spans="1:16" ht="15" customHeight="1" x14ac:dyDescent="0.25">
      <c r="A153" s="83"/>
      <c r="B153" s="83"/>
      <c r="C153" s="247"/>
      <c r="D153" s="149"/>
      <c r="E153" s="159"/>
      <c r="F153" s="159"/>
      <c r="G153" s="155"/>
      <c r="H153" s="152">
        <f t="shared" si="18"/>
        <v>0</v>
      </c>
      <c r="I153" s="102"/>
      <c r="J153" s="250"/>
      <c r="K153" s="160"/>
      <c r="L153" s="162"/>
      <c r="M153" s="162"/>
      <c r="N153" s="151"/>
      <c r="O153" s="156">
        <f t="shared" si="19"/>
        <v>0</v>
      </c>
      <c r="P153" s="244"/>
    </row>
    <row r="154" spans="1:16" ht="15" customHeight="1" x14ac:dyDescent="0.25">
      <c r="A154" s="83"/>
      <c r="B154" s="83"/>
      <c r="C154" s="247"/>
      <c r="D154" s="149"/>
      <c r="E154" s="159"/>
      <c r="F154" s="159"/>
      <c r="G154" s="155"/>
      <c r="H154" s="152">
        <f t="shared" si="18"/>
        <v>0</v>
      </c>
      <c r="I154" s="102"/>
      <c r="J154" s="250"/>
      <c r="K154" s="160"/>
      <c r="L154" s="162"/>
      <c r="M154" s="162"/>
      <c r="N154" s="151"/>
      <c r="O154" s="156">
        <f t="shared" si="19"/>
        <v>0</v>
      </c>
      <c r="P154" s="244"/>
    </row>
    <row r="155" spans="1:16" ht="15" customHeight="1" x14ac:dyDescent="0.25">
      <c r="A155" s="83"/>
      <c r="B155" s="83"/>
      <c r="C155" s="247"/>
      <c r="D155" s="149"/>
      <c r="E155" s="163"/>
      <c r="F155" s="159"/>
      <c r="G155" s="155"/>
      <c r="H155" s="152">
        <f t="shared" si="18"/>
        <v>0</v>
      </c>
      <c r="I155" s="102"/>
      <c r="J155" s="250"/>
      <c r="K155" s="164"/>
      <c r="L155" s="165"/>
      <c r="M155" s="165"/>
      <c r="N155" s="151"/>
      <c r="O155" s="156">
        <f t="shared" si="19"/>
        <v>0</v>
      </c>
      <c r="P155" s="244"/>
    </row>
    <row r="156" spans="1:16" ht="15" customHeight="1" x14ac:dyDescent="0.25">
      <c r="A156" s="83"/>
      <c r="B156" s="83"/>
      <c r="C156" s="248"/>
      <c r="D156" s="166"/>
      <c r="E156" s="165"/>
      <c r="F156" s="165"/>
      <c r="G156" s="151"/>
      <c r="H156" s="152">
        <f t="shared" si="18"/>
        <v>0</v>
      </c>
      <c r="I156" s="102"/>
      <c r="J156" s="251"/>
      <c r="K156" s="158"/>
      <c r="L156" s="165"/>
      <c r="M156" s="165"/>
      <c r="N156" s="151"/>
      <c r="O156" s="156">
        <f t="shared" si="19"/>
        <v>0</v>
      </c>
      <c r="P156" s="244"/>
    </row>
    <row r="157" spans="1:16" ht="15" customHeight="1" thickBot="1" x14ac:dyDescent="0.3">
      <c r="A157" s="84"/>
      <c r="B157" s="84"/>
      <c r="C157" s="167"/>
      <c r="D157" s="168"/>
      <c r="E157" s="169">
        <f>SUM(E145:E156)</f>
        <v>14</v>
      </c>
      <c r="F157" s="169">
        <f>SUM(F145:F156)</f>
        <v>646</v>
      </c>
      <c r="G157" s="170"/>
      <c r="H157" s="171">
        <f>SUM(H145:H156)</f>
        <v>1110</v>
      </c>
      <c r="I157" s="104"/>
      <c r="J157" s="167"/>
      <c r="K157" s="172"/>
      <c r="L157" s="169">
        <f>SUM(L145:L156)</f>
        <v>7</v>
      </c>
      <c r="M157" s="169">
        <f>SUM(M145:M156)</f>
        <v>358</v>
      </c>
      <c r="N157" s="170"/>
      <c r="O157" s="169">
        <f>SUM(O145:O156)</f>
        <v>504.8</v>
      </c>
      <c r="P157" s="245"/>
    </row>
    <row r="158" spans="1:16" ht="15.75" customHeight="1" thickTop="1" thickBot="1" x14ac:dyDescent="0.3">
      <c r="A158" s="23"/>
      <c r="B158" s="23"/>
      <c r="C158" s="23"/>
      <c r="D158" s="23"/>
      <c r="E158" s="4"/>
      <c r="F158" s="4"/>
      <c r="G158" s="31"/>
      <c r="H158" s="4"/>
      <c r="I158" s="23"/>
      <c r="J158" s="23"/>
      <c r="K158" s="23"/>
      <c r="L158" s="4"/>
      <c r="M158" s="4"/>
      <c r="N158" s="31"/>
      <c r="O158" s="4"/>
      <c r="P158" s="23"/>
    </row>
    <row r="159" spans="1:16" ht="15.75" customHeight="1" thickTop="1" x14ac:dyDescent="0.25">
      <c r="A159" s="141" t="s">
        <v>5</v>
      </c>
      <c r="B159" s="95" t="s">
        <v>6</v>
      </c>
      <c r="C159" s="246"/>
      <c r="D159" s="96" t="s">
        <v>162</v>
      </c>
      <c r="E159" s="108" t="s">
        <v>163</v>
      </c>
      <c r="F159" s="108" t="s">
        <v>164</v>
      </c>
      <c r="G159" s="98"/>
      <c r="H159" s="108" t="s">
        <v>165</v>
      </c>
      <c r="I159" s="99"/>
      <c r="J159" s="249" t="s">
        <v>166</v>
      </c>
      <c r="K159" s="97" t="s">
        <v>162</v>
      </c>
      <c r="L159" s="108" t="s">
        <v>163</v>
      </c>
      <c r="M159" s="108" t="s">
        <v>164</v>
      </c>
      <c r="N159" s="98"/>
      <c r="O159" s="108" t="s">
        <v>167</v>
      </c>
      <c r="P159" s="100" t="s">
        <v>7</v>
      </c>
    </row>
    <row r="160" spans="1:16" x14ac:dyDescent="0.25">
      <c r="A160" s="101">
        <v>11</v>
      </c>
      <c r="B160" s="148">
        <v>22039011</v>
      </c>
      <c r="C160" s="247"/>
      <c r="D160" s="149" t="s">
        <v>168</v>
      </c>
      <c r="E160" s="150">
        <v>2</v>
      </c>
      <c r="F160" s="150">
        <v>86</v>
      </c>
      <c r="G160" s="151" t="s">
        <v>169</v>
      </c>
      <c r="H160" s="152">
        <f t="shared" ref="H160:H171" si="20">E160*F160</f>
        <v>172</v>
      </c>
      <c r="I160" s="102"/>
      <c r="J160" s="250"/>
      <c r="K160" s="153" t="s">
        <v>170</v>
      </c>
      <c r="L160" s="154">
        <v>2</v>
      </c>
      <c r="M160" s="154">
        <v>80</v>
      </c>
      <c r="N160" s="155" t="s">
        <v>171</v>
      </c>
      <c r="O160" s="156">
        <f>M160*L160*0.8</f>
        <v>128</v>
      </c>
      <c r="P160" s="243">
        <f>(H172+O172)/(E172+(0.8*L172))</f>
        <v>83.550847457627114</v>
      </c>
    </row>
    <row r="161" spans="1:16" x14ac:dyDescent="0.25">
      <c r="A161" s="83"/>
      <c r="B161" s="83"/>
      <c r="C161" s="247"/>
      <c r="D161" s="149" t="s">
        <v>172</v>
      </c>
      <c r="E161" s="157">
        <v>2</v>
      </c>
      <c r="F161" s="154">
        <v>90</v>
      </c>
      <c r="G161" s="151" t="s">
        <v>169</v>
      </c>
      <c r="H161" s="152">
        <f t="shared" si="20"/>
        <v>180</v>
      </c>
      <c r="I161" s="103"/>
      <c r="J161" s="250"/>
      <c r="K161" s="153" t="s">
        <v>186</v>
      </c>
      <c r="L161" s="154">
        <v>2</v>
      </c>
      <c r="M161" s="154">
        <v>93</v>
      </c>
      <c r="N161" s="151" t="s">
        <v>171</v>
      </c>
      <c r="O161" s="156">
        <f t="shared" ref="O161:O171" si="21">M161*L161*0.8</f>
        <v>148.80000000000001</v>
      </c>
      <c r="P161" s="244"/>
    </row>
    <row r="162" spans="1:16" ht="15" customHeight="1" x14ac:dyDescent="0.25">
      <c r="A162" s="83"/>
      <c r="B162" s="83"/>
      <c r="C162" s="247"/>
      <c r="D162" s="149" t="s">
        <v>203</v>
      </c>
      <c r="E162" s="154">
        <v>2</v>
      </c>
      <c r="F162" s="154">
        <v>99</v>
      </c>
      <c r="G162" s="151" t="s">
        <v>169</v>
      </c>
      <c r="H162" s="152">
        <f t="shared" si="20"/>
        <v>198</v>
      </c>
      <c r="I162" s="103"/>
      <c r="J162" s="250"/>
      <c r="K162" s="158" t="s">
        <v>193</v>
      </c>
      <c r="L162" s="150">
        <v>1</v>
      </c>
      <c r="M162" s="159">
        <v>75</v>
      </c>
      <c r="N162" s="151" t="s">
        <v>179</v>
      </c>
      <c r="O162" s="156">
        <f t="shared" si="21"/>
        <v>60</v>
      </c>
      <c r="P162" s="244"/>
    </row>
    <row r="163" spans="1:16" ht="15" customHeight="1" x14ac:dyDescent="0.25">
      <c r="A163" s="83"/>
      <c r="B163" s="83"/>
      <c r="C163" s="247"/>
      <c r="D163" s="149" t="s">
        <v>182</v>
      </c>
      <c r="E163" s="150">
        <v>1</v>
      </c>
      <c r="F163" s="150">
        <v>91</v>
      </c>
      <c r="G163" s="151" t="s">
        <v>177</v>
      </c>
      <c r="H163" s="152">
        <f t="shared" si="20"/>
        <v>91</v>
      </c>
      <c r="I163" s="103"/>
      <c r="J163" s="250"/>
      <c r="K163" s="158" t="s">
        <v>205</v>
      </c>
      <c r="L163" s="150">
        <v>2</v>
      </c>
      <c r="M163" s="150">
        <v>80</v>
      </c>
      <c r="N163" s="151" t="s">
        <v>171</v>
      </c>
      <c r="O163" s="156">
        <f t="shared" si="21"/>
        <v>128</v>
      </c>
      <c r="P163" s="244"/>
    </row>
    <row r="164" spans="1:16" ht="15" customHeight="1" x14ac:dyDescent="0.25">
      <c r="A164" s="83"/>
      <c r="B164" s="83"/>
      <c r="C164" s="247"/>
      <c r="D164" s="149" t="s">
        <v>176</v>
      </c>
      <c r="E164" s="150">
        <v>1</v>
      </c>
      <c r="F164" s="159">
        <v>75</v>
      </c>
      <c r="G164" s="151" t="s">
        <v>177</v>
      </c>
      <c r="H164" s="152">
        <f t="shared" si="20"/>
        <v>75</v>
      </c>
      <c r="I164" s="103"/>
      <c r="J164" s="250"/>
      <c r="K164" s="158"/>
      <c r="L164" s="159"/>
      <c r="M164" s="159"/>
      <c r="N164" s="151"/>
      <c r="O164" s="156">
        <f t="shared" si="21"/>
        <v>0</v>
      </c>
      <c r="P164" s="244"/>
    </row>
    <row r="165" spans="1:16" ht="15" customHeight="1" x14ac:dyDescent="0.25">
      <c r="A165" s="83"/>
      <c r="B165" s="83"/>
      <c r="C165" s="247"/>
      <c r="D165" s="149" t="s">
        <v>180</v>
      </c>
      <c r="E165" s="150">
        <v>1</v>
      </c>
      <c r="F165" s="159">
        <v>75</v>
      </c>
      <c r="G165" s="151" t="s">
        <v>177</v>
      </c>
      <c r="H165" s="152">
        <f t="shared" si="20"/>
        <v>75</v>
      </c>
      <c r="I165" s="102"/>
      <c r="J165" s="250"/>
      <c r="K165" s="160"/>
      <c r="L165" s="161"/>
      <c r="M165" s="161"/>
      <c r="N165" s="151"/>
      <c r="O165" s="156">
        <f t="shared" si="21"/>
        <v>0</v>
      </c>
      <c r="P165" s="244"/>
    </row>
    <row r="166" spans="1:16" ht="15" customHeight="1" x14ac:dyDescent="0.25">
      <c r="A166" s="83"/>
      <c r="B166" s="83"/>
      <c r="C166" s="247"/>
      <c r="D166" s="149" t="s">
        <v>181</v>
      </c>
      <c r="E166" s="150">
        <v>3</v>
      </c>
      <c r="F166" s="150">
        <v>76</v>
      </c>
      <c r="G166" s="155" t="s">
        <v>169</v>
      </c>
      <c r="H166" s="152">
        <f t="shared" si="20"/>
        <v>228</v>
      </c>
      <c r="I166" s="103"/>
      <c r="J166" s="250"/>
      <c r="K166" s="160"/>
      <c r="L166" s="162"/>
      <c r="M166" s="162"/>
      <c r="N166" s="151"/>
      <c r="O166" s="156">
        <f t="shared" si="21"/>
        <v>0</v>
      </c>
      <c r="P166" s="244"/>
    </row>
    <row r="167" spans="1:16" ht="15" customHeight="1" x14ac:dyDescent="0.25">
      <c r="A167" s="83"/>
      <c r="B167" s="83"/>
      <c r="C167" s="247"/>
      <c r="D167" s="149" t="s">
        <v>184</v>
      </c>
      <c r="E167" s="150">
        <v>2</v>
      </c>
      <c r="F167" s="150">
        <v>84</v>
      </c>
      <c r="G167" s="155" t="s">
        <v>177</v>
      </c>
      <c r="H167" s="152">
        <f t="shared" si="20"/>
        <v>168</v>
      </c>
      <c r="I167" s="103"/>
      <c r="J167" s="250"/>
      <c r="K167" s="160"/>
      <c r="L167" s="162"/>
      <c r="M167" s="162"/>
      <c r="N167" s="151"/>
      <c r="O167" s="156">
        <f t="shared" si="21"/>
        <v>0</v>
      </c>
      <c r="P167" s="244"/>
    </row>
    <row r="168" spans="1:16" ht="15" customHeight="1" x14ac:dyDescent="0.25">
      <c r="A168" s="83"/>
      <c r="B168" s="83"/>
      <c r="C168" s="247"/>
      <c r="D168" s="149" t="s">
        <v>183</v>
      </c>
      <c r="E168" s="150">
        <v>3</v>
      </c>
      <c r="F168" s="150">
        <v>78</v>
      </c>
      <c r="G168" s="155" t="s">
        <v>169</v>
      </c>
      <c r="H168" s="152">
        <f t="shared" si="20"/>
        <v>234</v>
      </c>
      <c r="I168" s="102"/>
      <c r="J168" s="250"/>
      <c r="K168" s="160"/>
      <c r="L168" s="162"/>
      <c r="M168" s="162"/>
      <c r="N168" s="151"/>
      <c r="O168" s="156">
        <f t="shared" si="21"/>
        <v>0</v>
      </c>
      <c r="P168" s="244"/>
    </row>
    <row r="169" spans="1:16" ht="15" customHeight="1" x14ac:dyDescent="0.25">
      <c r="A169" s="83"/>
      <c r="B169" s="83"/>
      <c r="C169" s="247"/>
      <c r="D169" s="149" t="s">
        <v>185</v>
      </c>
      <c r="E169" s="150">
        <v>1</v>
      </c>
      <c r="F169" s="150">
        <v>86</v>
      </c>
      <c r="G169" s="155" t="s">
        <v>169</v>
      </c>
      <c r="H169" s="152">
        <f t="shared" si="20"/>
        <v>86</v>
      </c>
      <c r="I169" s="102"/>
      <c r="J169" s="250"/>
      <c r="K169" s="160"/>
      <c r="L169" s="162"/>
      <c r="M169" s="162"/>
      <c r="N169" s="151"/>
      <c r="O169" s="156">
        <f t="shared" si="21"/>
        <v>0</v>
      </c>
      <c r="P169" s="244"/>
    </row>
    <row r="170" spans="1:16" ht="15" customHeight="1" x14ac:dyDescent="0.25">
      <c r="A170" s="83"/>
      <c r="B170" s="83"/>
      <c r="C170" s="247"/>
      <c r="D170" s="149"/>
      <c r="E170" s="163"/>
      <c r="F170" s="159"/>
      <c r="G170" s="155"/>
      <c r="H170" s="152">
        <f t="shared" si="20"/>
        <v>0</v>
      </c>
      <c r="I170" s="102"/>
      <c r="J170" s="250"/>
      <c r="K170" s="164"/>
      <c r="L170" s="165"/>
      <c r="M170" s="165"/>
      <c r="N170" s="151"/>
      <c r="O170" s="156">
        <f t="shared" si="21"/>
        <v>0</v>
      </c>
      <c r="P170" s="244"/>
    </row>
    <row r="171" spans="1:16" ht="15" customHeight="1" x14ac:dyDescent="0.25">
      <c r="A171" s="83"/>
      <c r="B171" s="83"/>
      <c r="C171" s="248"/>
      <c r="D171" s="166"/>
      <c r="E171" s="165"/>
      <c r="F171" s="165"/>
      <c r="G171" s="151"/>
      <c r="H171" s="152">
        <f t="shared" si="20"/>
        <v>0</v>
      </c>
      <c r="I171" s="102"/>
      <c r="J171" s="251"/>
      <c r="K171" s="158"/>
      <c r="L171" s="165"/>
      <c r="M171" s="165"/>
      <c r="N171" s="151"/>
      <c r="O171" s="156">
        <f t="shared" si="21"/>
        <v>0</v>
      </c>
      <c r="P171" s="244"/>
    </row>
    <row r="172" spans="1:16" ht="15" customHeight="1" thickBot="1" x14ac:dyDescent="0.3">
      <c r="A172" s="84"/>
      <c r="B172" s="84"/>
      <c r="C172" s="167"/>
      <c r="D172" s="168"/>
      <c r="E172" s="169">
        <f>SUM(E160:E171)</f>
        <v>18</v>
      </c>
      <c r="F172" s="169">
        <f>SUM(F160:F171)</f>
        <v>840</v>
      </c>
      <c r="G172" s="170"/>
      <c r="H172" s="171">
        <f>SUM(H160:H171)</f>
        <v>1507</v>
      </c>
      <c r="I172" s="104"/>
      <c r="J172" s="167"/>
      <c r="K172" s="172"/>
      <c r="L172" s="169">
        <f>SUM(L160:L171)</f>
        <v>7</v>
      </c>
      <c r="M172" s="169">
        <f>SUM(M160:M171)</f>
        <v>328</v>
      </c>
      <c r="N172" s="170"/>
      <c r="O172" s="169">
        <f>SUM(O160:O171)</f>
        <v>464.8</v>
      </c>
      <c r="P172" s="245"/>
    </row>
    <row r="173" spans="1:16" ht="15.75" customHeight="1" thickTop="1" thickBot="1" x14ac:dyDescent="0.3">
      <c r="A173" s="23"/>
      <c r="B173" s="23"/>
      <c r="C173" s="23"/>
      <c r="D173" s="23"/>
      <c r="E173" s="4"/>
      <c r="F173" s="4"/>
      <c r="G173" s="31"/>
      <c r="H173" s="4"/>
      <c r="I173" s="23"/>
      <c r="J173" s="23"/>
      <c r="K173" s="23"/>
      <c r="L173" s="4"/>
      <c r="M173" s="4"/>
      <c r="N173" s="31"/>
      <c r="O173" s="4"/>
      <c r="P173" s="23"/>
    </row>
    <row r="174" spans="1:16" ht="15.75" customHeight="1" thickTop="1" x14ac:dyDescent="0.25">
      <c r="A174" s="141" t="s">
        <v>5</v>
      </c>
      <c r="B174" s="95" t="s">
        <v>6</v>
      </c>
      <c r="C174" s="246"/>
      <c r="D174" s="96" t="s">
        <v>162</v>
      </c>
      <c r="E174" s="108" t="s">
        <v>163</v>
      </c>
      <c r="F174" s="108" t="s">
        <v>164</v>
      </c>
      <c r="G174" s="98"/>
      <c r="H174" s="108" t="s">
        <v>165</v>
      </c>
      <c r="I174" s="99"/>
      <c r="J174" s="249" t="s">
        <v>166</v>
      </c>
      <c r="K174" s="97" t="s">
        <v>162</v>
      </c>
      <c r="L174" s="108" t="s">
        <v>163</v>
      </c>
      <c r="M174" s="108" t="s">
        <v>164</v>
      </c>
      <c r="N174" s="98"/>
      <c r="O174" s="108" t="s">
        <v>167</v>
      </c>
      <c r="P174" s="100" t="s">
        <v>7</v>
      </c>
    </row>
    <row r="175" spans="1:16" x14ac:dyDescent="0.25">
      <c r="A175" s="101">
        <v>12</v>
      </c>
      <c r="B175" s="148">
        <v>22039012</v>
      </c>
      <c r="C175" s="247"/>
      <c r="D175" s="149" t="s">
        <v>176</v>
      </c>
      <c r="E175" s="150">
        <v>1</v>
      </c>
      <c r="F175" s="150">
        <v>72</v>
      </c>
      <c r="G175" s="151" t="s">
        <v>177</v>
      </c>
      <c r="H175" s="152">
        <f t="shared" ref="H175:H186" si="22">E175*F175</f>
        <v>72</v>
      </c>
      <c r="I175" s="102"/>
      <c r="J175" s="250"/>
      <c r="K175" s="153" t="s">
        <v>170</v>
      </c>
      <c r="L175" s="154">
        <v>2</v>
      </c>
      <c r="M175" s="154">
        <v>86</v>
      </c>
      <c r="N175" s="155" t="s">
        <v>171</v>
      </c>
      <c r="O175" s="156">
        <f>M175*L175*0.8</f>
        <v>137.6</v>
      </c>
      <c r="P175" s="243">
        <f>(H187+O187)/(E187+(0.8*L187))</f>
        <v>80.422413793103459</v>
      </c>
    </row>
    <row r="176" spans="1:16" x14ac:dyDescent="0.25">
      <c r="A176" s="83"/>
      <c r="B176" s="83"/>
      <c r="C176" s="247"/>
      <c r="D176" s="149" t="s">
        <v>172</v>
      </c>
      <c r="E176" s="157">
        <v>2</v>
      </c>
      <c r="F176" s="154">
        <v>83</v>
      </c>
      <c r="G176" s="151" t="s">
        <v>169</v>
      </c>
      <c r="H176" s="152">
        <f t="shared" si="22"/>
        <v>166</v>
      </c>
      <c r="I176" s="103"/>
      <c r="J176" s="250"/>
      <c r="K176" s="153" t="s">
        <v>193</v>
      </c>
      <c r="L176" s="154">
        <v>1</v>
      </c>
      <c r="M176" s="161">
        <v>75</v>
      </c>
      <c r="N176" s="151" t="s">
        <v>179</v>
      </c>
      <c r="O176" s="156">
        <f t="shared" ref="O176:O186" si="23">M176*L176*0.8</f>
        <v>60</v>
      </c>
      <c r="P176" s="244"/>
    </row>
    <row r="177" spans="1:16" ht="15" customHeight="1" x14ac:dyDescent="0.25">
      <c r="A177" s="83"/>
      <c r="B177" s="83"/>
      <c r="C177" s="247"/>
      <c r="D177" s="149" t="s">
        <v>180</v>
      </c>
      <c r="E177" s="154">
        <v>1</v>
      </c>
      <c r="F177" s="154">
        <v>75</v>
      </c>
      <c r="G177" s="151" t="s">
        <v>177</v>
      </c>
      <c r="H177" s="152">
        <f t="shared" si="22"/>
        <v>75</v>
      </c>
      <c r="I177" s="103"/>
      <c r="J177" s="250"/>
      <c r="K177" s="158" t="s">
        <v>196</v>
      </c>
      <c r="L177" s="150">
        <v>1</v>
      </c>
      <c r="M177" s="150">
        <v>78</v>
      </c>
      <c r="N177" s="151" t="s">
        <v>171</v>
      </c>
      <c r="O177" s="156">
        <f t="shared" si="23"/>
        <v>62.400000000000006</v>
      </c>
      <c r="P177" s="244"/>
    </row>
    <row r="178" spans="1:16" ht="15" customHeight="1" x14ac:dyDescent="0.25">
      <c r="A178" s="83"/>
      <c r="B178" s="83"/>
      <c r="C178" s="247"/>
      <c r="D178" s="149" t="s">
        <v>181</v>
      </c>
      <c r="E178" s="150">
        <v>3</v>
      </c>
      <c r="F178" s="150">
        <v>77</v>
      </c>
      <c r="G178" s="151" t="s">
        <v>169</v>
      </c>
      <c r="H178" s="152">
        <f t="shared" si="22"/>
        <v>231</v>
      </c>
      <c r="I178" s="103"/>
      <c r="J178" s="250"/>
      <c r="K178" s="158" t="s">
        <v>201</v>
      </c>
      <c r="L178" s="150">
        <v>2</v>
      </c>
      <c r="M178" s="150">
        <v>96</v>
      </c>
      <c r="N178" s="151" t="s">
        <v>171</v>
      </c>
      <c r="O178" s="156">
        <f t="shared" si="23"/>
        <v>153.60000000000002</v>
      </c>
      <c r="P178" s="244"/>
    </row>
    <row r="179" spans="1:16" ht="15" customHeight="1" x14ac:dyDescent="0.25">
      <c r="A179" s="83"/>
      <c r="B179" s="83"/>
      <c r="C179" s="247"/>
      <c r="D179" s="149" t="s">
        <v>182</v>
      </c>
      <c r="E179" s="150">
        <v>1</v>
      </c>
      <c r="F179" s="150">
        <v>84</v>
      </c>
      <c r="G179" s="151" t="s">
        <v>177</v>
      </c>
      <c r="H179" s="152">
        <f t="shared" si="22"/>
        <v>84</v>
      </c>
      <c r="I179" s="103"/>
      <c r="J179" s="250"/>
      <c r="K179" s="158" t="s">
        <v>197</v>
      </c>
      <c r="L179" s="150">
        <v>3</v>
      </c>
      <c r="M179" s="150">
        <v>83</v>
      </c>
      <c r="N179" s="151" t="s">
        <v>171</v>
      </c>
      <c r="O179" s="156">
        <f t="shared" si="23"/>
        <v>199.20000000000002</v>
      </c>
      <c r="P179" s="244"/>
    </row>
    <row r="180" spans="1:16" ht="15" customHeight="1" x14ac:dyDescent="0.25">
      <c r="A180" s="83"/>
      <c r="B180" s="83"/>
      <c r="C180" s="247"/>
      <c r="D180" s="149" t="s">
        <v>191</v>
      </c>
      <c r="E180" s="150">
        <v>2</v>
      </c>
      <c r="F180" s="150">
        <v>85</v>
      </c>
      <c r="G180" s="151" t="s">
        <v>169</v>
      </c>
      <c r="H180" s="152">
        <f t="shared" si="22"/>
        <v>170</v>
      </c>
      <c r="I180" s="102"/>
      <c r="J180" s="250"/>
      <c r="K180" s="160"/>
      <c r="L180" s="161"/>
      <c r="M180" s="161"/>
      <c r="N180" s="151"/>
      <c r="O180" s="156">
        <f t="shared" si="23"/>
        <v>0</v>
      </c>
      <c r="P180" s="244"/>
    </row>
    <row r="181" spans="1:16" ht="15" customHeight="1" x14ac:dyDescent="0.25">
      <c r="A181" s="83"/>
      <c r="B181" s="83"/>
      <c r="C181" s="247"/>
      <c r="D181" s="149" t="s">
        <v>183</v>
      </c>
      <c r="E181" s="150">
        <v>3</v>
      </c>
      <c r="F181" s="150">
        <v>68</v>
      </c>
      <c r="G181" s="155" t="s">
        <v>169</v>
      </c>
      <c r="H181" s="152">
        <f t="shared" si="22"/>
        <v>204</v>
      </c>
      <c r="I181" s="103"/>
      <c r="J181" s="250"/>
      <c r="K181" s="160"/>
      <c r="L181" s="162"/>
      <c r="M181" s="162"/>
      <c r="N181" s="151"/>
      <c r="O181" s="156">
        <f t="shared" si="23"/>
        <v>0</v>
      </c>
      <c r="P181" s="244"/>
    </row>
    <row r="182" spans="1:16" ht="15" customHeight="1" x14ac:dyDescent="0.25">
      <c r="A182" s="83"/>
      <c r="B182" s="83"/>
      <c r="C182" s="247"/>
      <c r="D182" s="149" t="s">
        <v>184</v>
      </c>
      <c r="E182" s="150">
        <v>2</v>
      </c>
      <c r="F182" s="150">
        <v>87</v>
      </c>
      <c r="G182" s="155" t="s">
        <v>177</v>
      </c>
      <c r="H182" s="152">
        <f t="shared" si="22"/>
        <v>174</v>
      </c>
      <c r="I182" s="103"/>
      <c r="J182" s="250"/>
      <c r="K182" s="160"/>
      <c r="L182" s="162"/>
      <c r="M182" s="162"/>
      <c r="N182" s="151"/>
      <c r="O182" s="156">
        <f t="shared" si="23"/>
        <v>0</v>
      </c>
      <c r="P182" s="244"/>
    </row>
    <row r="183" spans="1:16" ht="15" customHeight="1" x14ac:dyDescent="0.25">
      <c r="A183" s="83"/>
      <c r="B183" s="83"/>
      <c r="C183" s="247"/>
      <c r="D183" s="149" t="s">
        <v>185</v>
      </c>
      <c r="E183" s="150">
        <v>1</v>
      </c>
      <c r="F183" s="150">
        <v>77</v>
      </c>
      <c r="G183" s="155" t="s">
        <v>169</v>
      </c>
      <c r="H183" s="152">
        <f t="shared" si="22"/>
        <v>77</v>
      </c>
      <c r="I183" s="102"/>
      <c r="J183" s="250"/>
      <c r="K183" s="160"/>
      <c r="L183" s="162"/>
      <c r="M183" s="162"/>
      <c r="N183" s="151"/>
      <c r="O183" s="156">
        <f t="shared" si="23"/>
        <v>0</v>
      </c>
      <c r="P183" s="244"/>
    </row>
    <row r="184" spans="1:16" ht="15" customHeight="1" x14ac:dyDescent="0.25">
      <c r="A184" s="83"/>
      <c r="B184" s="83"/>
      <c r="C184" s="247"/>
      <c r="D184" s="149"/>
      <c r="E184" s="159"/>
      <c r="F184" s="159"/>
      <c r="G184" s="155"/>
      <c r="H184" s="152">
        <f t="shared" si="22"/>
        <v>0</v>
      </c>
      <c r="I184" s="102"/>
      <c r="J184" s="250"/>
      <c r="K184" s="160"/>
      <c r="L184" s="162"/>
      <c r="M184" s="162"/>
      <c r="N184" s="151"/>
      <c r="O184" s="156">
        <f t="shared" si="23"/>
        <v>0</v>
      </c>
      <c r="P184" s="244"/>
    </row>
    <row r="185" spans="1:16" ht="15" customHeight="1" x14ac:dyDescent="0.25">
      <c r="A185" s="83"/>
      <c r="B185" s="83"/>
      <c r="C185" s="247"/>
      <c r="D185" s="149"/>
      <c r="E185" s="163"/>
      <c r="F185" s="159"/>
      <c r="G185" s="155"/>
      <c r="H185" s="152">
        <f t="shared" si="22"/>
        <v>0</v>
      </c>
      <c r="I185" s="102"/>
      <c r="J185" s="250"/>
      <c r="K185" s="164"/>
      <c r="L185" s="165"/>
      <c r="M185" s="165"/>
      <c r="N185" s="151"/>
      <c r="O185" s="156">
        <f t="shared" si="23"/>
        <v>0</v>
      </c>
      <c r="P185" s="244"/>
    </row>
    <row r="186" spans="1:16" ht="15" customHeight="1" x14ac:dyDescent="0.25">
      <c r="A186" s="83"/>
      <c r="B186" s="83"/>
      <c r="C186" s="248"/>
      <c r="D186" s="166"/>
      <c r="E186" s="165"/>
      <c r="F186" s="165"/>
      <c r="G186" s="151"/>
      <c r="H186" s="152">
        <f t="shared" si="22"/>
        <v>0</v>
      </c>
      <c r="I186" s="102"/>
      <c r="J186" s="251"/>
      <c r="K186" s="158"/>
      <c r="L186" s="165"/>
      <c r="M186" s="165"/>
      <c r="N186" s="151"/>
      <c r="O186" s="156">
        <f t="shared" si="23"/>
        <v>0</v>
      </c>
      <c r="P186" s="244"/>
    </row>
    <row r="187" spans="1:16" ht="15" customHeight="1" thickBot="1" x14ac:dyDescent="0.3">
      <c r="A187" s="84"/>
      <c r="B187" s="84"/>
      <c r="C187" s="167"/>
      <c r="D187" s="168"/>
      <c r="E187" s="169">
        <f>SUM(E175:E186)</f>
        <v>16</v>
      </c>
      <c r="F187" s="169">
        <f>SUM(F175:F186)</f>
        <v>708</v>
      </c>
      <c r="G187" s="170"/>
      <c r="H187" s="171">
        <f>SUM(H175:H186)</f>
        <v>1253</v>
      </c>
      <c r="I187" s="104"/>
      <c r="J187" s="167"/>
      <c r="K187" s="172"/>
      <c r="L187" s="169">
        <f>SUM(L175:L186)</f>
        <v>9</v>
      </c>
      <c r="M187" s="169">
        <f>SUM(M175:M186)</f>
        <v>418</v>
      </c>
      <c r="N187" s="170"/>
      <c r="O187" s="169">
        <f>SUM(O175:O186)</f>
        <v>612.80000000000007</v>
      </c>
      <c r="P187" s="245"/>
    </row>
    <row r="188" spans="1:16" ht="15.75" customHeight="1" thickTop="1" thickBot="1" x14ac:dyDescent="0.3">
      <c r="A188" s="23"/>
      <c r="B188" s="23"/>
      <c r="C188" s="23"/>
      <c r="D188" s="23"/>
      <c r="E188" s="4"/>
      <c r="F188" s="4"/>
      <c r="G188" s="31"/>
      <c r="H188" s="4"/>
      <c r="I188" s="23"/>
      <c r="J188" s="23"/>
      <c r="K188" s="23"/>
      <c r="L188" s="4"/>
      <c r="M188" s="4"/>
      <c r="N188" s="31"/>
      <c r="O188" s="4"/>
      <c r="P188" s="23"/>
    </row>
    <row r="189" spans="1:16" ht="15.75" customHeight="1" thickTop="1" x14ac:dyDescent="0.25">
      <c r="A189" s="141" t="s">
        <v>5</v>
      </c>
      <c r="B189" s="95" t="s">
        <v>6</v>
      </c>
      <c r="C189" s="246"/>
      <c r="D189" s="96" t="s">
        <v>162</v>
      </c>
      <c r="E189" s="108" t="s">
        <v>163</v>
      </c>
      <c r="F189" s="108" t="s">
        <v>164</v>
      </c>
      <c r="G189" s="98"/>
      <c r="H189" s="108" t="s">
        <v>165</v>
      </c>
      <c r="I189" s="99"/>
      <c r="J189" s="249" t="s">
        <v>166</v>
      </c>
      <c r="K189" s="97" t="s">
        <v>162</v>
      </c>
      <c r="L189" s="108" t="s">
        <v>163</v>
      </c>
      <c r="M189" s="108" t="s">
        <v>164</v>
      </c>
      <c r="N189" s="98"/>
      <c r="O189" s="108" t="s">
        <v>167</v>
      </c>
      <c r="P189" s="100" t="s">
        <v>7</v>
      </c>
    </row>
    <row r="190" spans="1:16" x14ac:dyDescent="0.25">
      <c r="A190" s="101">
        <v>13</v>
      </c>
      <c r="B190" s="148">
        <v>22039013</v>
      </c>
      <c r="C190" s="247"/>
      <c r="D190" s="149" t="s">
        <v>172</v>
      </c>
      <c r="E190" s="150">
        <v>2</v>
      </c>
      <c r="F190" s="150">
        <v>88</v>
      </c>
      <c r="G190" s="151" t="s">
        <v>169</v>
      </c>
      <c r="H190" s="152">
        <f t="shared" ref="H190:H201" si="24">E190*F190</f>
        <v>176</v>
      </c>
      <c r="I190" s="102"/>
      <c r="J190" s="250"/>
      <c r="K190" s="153" t="s">
        <v>170</v>
      </c>
      <c r="L190" s="154">
        <v>2</v>
      </c>
      <c r="M190" s="154">
        <v>88</v>
      </c>
      <c r="N190" s="155" t="s">
        <v>171</v>
      </c>
      <c r="O190" s="156">
        <f>M190*L190*0.8</f>
        <v>140.80000000000001</v>
      </c>
      <c r="P190" s="243">
        <f>(H202+O202)/(E202+(0.8*L202))</f>
        <v>80.692307692307693</v>
      </c>
    </row>
    <row r="191" spans="1:16" x14ac:dyDescent="0.25">
      <c r="A191" s="83"/>
      <c r="B191" s="83"/>
      <c r="C191" s="247"/>
      <c r="D191" s="149" t="s">
        <v>176</v>
      </c>
      <c r="E191" s="157">
        <v>1</v>
      </c>
      <c r="F191" s="154">
        <v>76</v>
      </c>
      <c r="G191" s="151" t="s">
        <v>177</v>
      </c>
      <c r="H191" s="152">
        <f t="shared" si="24"/>
        <v>76</v>
      </c>
      <c r="I191" s="103"/>
      <c r="J191" s="250"/>
      <c r="K191" s="153" t="s">
        <v>173</v>
      </c>
      <c r="L191" s="154">
        <v>2</v>
      </c>
      <c r="M191" s="154">
        <v>91</v>
      </c>
      <c r="N191" s="151" t="s">
        <v>171</v>
      </c>
      <c r="O191" s="156">
        <f t="shared" ref="O191:O201" si="25">M191*L191*0.8</f>
        <v>145.6</v>
      </c>
      <c r="P191" s="244"/>
    </row>
    <row r="192" spans="1:16" ht="15" customHeight="1" x14ac:dyDescent="0.25">
      <c r="A192" s="83"/>
      <c r="B192" s="83"/>
      <c r="C192" s="247"/>
      <c r="D192" s="149" t="s">
        <v>182</v>
      </c>
      <c r="E192" s="154">
        <v>1</v>
      </c>
      <c r="F192" s="154">
        <v>84</v>
      </c>
      <c r="G192" s="151" t="s">
        <v>177</v>
      </c>
      <c r="H192" s="152">
        <f t="shared" si="24"/>
        <v>84</v>
      </c>
      <c r="I192" s="103"/>
      <c r="J192" s="250"/>
      <c r="K192" s="158" t="s">
        <v>186</v>
      </c>
      <c r="L192" s="150">
        <v>2</v>
      </c>
      <c r="M192" s="150">
        <v>80</v>
      </c>
      <c r="N192" s="151" t="s">
        <v>171</v>
      </c>
      <c r="O192" s="156">
        <f t="shared" si="25"/>
        <v>128</v>
      </c>
      <c r="P192" s="244"/>
    </row>
    <row r="193" spans="1:16" ht="15" customHeight="1" x14ac:dyDescent="0.25">
      <c r="A193" s="83"/>
      <c r="B193" s="83"/>
      <c r="C193" s="247"/>
      <c r="D193" s="149" t="s">
        <v>180</v>
      </c>
      <c r="E193" s="150">
        <v>1</v>
      </c>
      <c r="F193" s="150">
        <v>50</v>
      </c>
      <c r="G193" s="151" t="s">
        <v>177</v>
      </c>
      <c r="H193" s="152">
        <f t="shared" si="24"/>
        <v>50</v>
      </c>
      <c r="I193" s="103"/>
      <c r="J193" s="250"/>
      <c r="K193" s="158" t="s">
        <v>205</v>
      </c>
      <c r="L193" s="150">
        <v>2</v>
      </c>
      <c r="M193" s="150">
        <v>88</v>
      </c>
      <c r="N193" s="151" t="s">
        <v>171</v>
      </c>
      <c r="O193" s="156">
        <f t="shared" si="25"/>
        <v>140.80000000000001</v>
      </c>
      <c r="P193" s="244"/>
    </row>
    <row r="194" spans="1:16" ht="15" customHeight="1" x14ac:dyDescent="0.25">
      <c r="A194" s="83"/>
      <c r="B194" s="83"/>
      <c r="C194" s="247"/>
      <c r="D194" s="149" t="s">
        <v>181</v>
      </c>
      <c r="E194" s="150">
        <v>3</v>
      </c>
      <c r="F194" s="150">
        <v>84</v>
      </c>
      <c r="G194" s="151" t="s">
        <v>169</v>
      </c>
      <c r="H194" s="152">
        <f t="shared" si="24"/>
        <v>252</v>
      </c>
      <c r="I194" s="103"/>
      <c r="J194" s="250"/>
      <c r="K194" s="158"/>
      <c r="L194" s="159"/>
      <c r="M194" s="159"/>
      <c r="N194" s="151"/>
      <c r="O194" s="156">
        <f t="shared" si="25"/>
        <v>0</v>
      </c>
      <c r="P194" s="244"/>
    </row>
    <row r="195" spans="1:16" ht="15" customHeight="1" x14ac:dyDescent="0.25">
      <c r="A195" s="83"/>
      <c r="B195" s="83"/>
      <c r="C195" s="247"/>
      <c r="D195" s="149" t="s">
        <v>184</v>
      </c>
      <c r="E195" s="150">
        <v>2</v>
      </c>
      <c r="F195" s="150">
        <v>84</v>
      </c>
      <c r="G195" s="151" t="s">
        <v>177</v>
      </c>
      <c r="H195" s="152">
        <f t="shared" si="24"/>
        <v>168</v>
      </c>
      <c r="I195" s="102"/>
      <c r="J195" s="250"/>
      <c r="K195" s="160"/>
      <c r="L195" s="161"/>
      <c r="M195" s="161"/>
      <c r="N195" s="151"/>
      <c r="O195" s="156">
        <f t="shared" si="25"/>
        <v>0</v>
      </c>
      <c r="P195" s="244"/>
    </row>
    <row r="196" spans="1:16" ht="15" customHeight="1" x14ac:dyDescent="0.25">
      <c r="A196" s="83"/>
      <c r="B196" s="83"/>
      <c r="C196" s="247"/>
      <c r="D196" s="149" t="s">
        <v>180</v>
      </c>
      <c r="E196" s="150">
        <v>1</v>
      </c>
      <c r="F196" s="150">
        <v>74</v>
      </c>
      <c r="G196" s="155" t="s">
        <v>177</v>
      </c>
      <c r="H196" s="152">
        <f t="shared" si="24"/>
        <v>74</v>
      </c>
      <c r="I196" s="103"/>
      <c r="J196" s="250"/>
      <c r="K196" s="160"/>
      <c r="L196" s="162"/>
      <c r="M196" s="162"/>
      <c r="N196" s="151"/>
      <c r="O196" s="156">
        <f t="shared" si="25"/>
        <v>0</v>
      </c>
      <c r="P196" s="244"/>
    </row>
    <row r="197" spans="1:16" ht="15" customHeight="1" x14ac:dyDescent="0.25">
      <c r="A197" s="83"/>
      <c r="B197" s="83"/>
      <c r="C197" s="247"/>
      <c r="D197" s="149" t="s">
        <v>191</v>
      </c>
      <c r="E197" s="150">
        <v>2</v>
      </c>
      <c r="F197" s="150">
        <v>95</v>
      </c>
      <c r="G197" s="155" t="s">
        <v>169</v>
      </c>
      <c r="H197" s="152">
        <f t="shared" si="24"/>
        <v>190</v>
      </c>
      <c r="I197" s="103"/>
      <c r="J197" s="250"/>
      <c r="K197" s="160"/>
      <c r="L197" s="162"/>
      <c r="M197" s="162"/>
      <c r="N197" s="151"/>
      <c r="O197" s="156">
        <f t="shared" si="25"/>
        <v>0</v>
      </c>
      <c r="P197" s="244"/>
    </row>
    <row r="198" spans="1:16" ht="15" customHeight="1" x14ac:dyDescent="0.25">
      <c r="A198" s="83"/>
      <c r="B198" s="83"/>
      <c r="C198" s="247"/>
      <c r="D198" s="149" t="s">
        <v>183</v>
      </c>
      <c r="E198" s="150">
        <v>3</v>
      </c>
      <c r="F198" s="150">
        <v>65</v>
      </c>
      <c r="G198" s="155" t="s">
        <v>169</v>
      </c>
      <c r="H198" s="152">
        <f t="shared" si="24"/>
        <v>195</v>
      </c>
      <c r="I198" s="102"/>
      <c r="J198" s="250"/>
      <c r="K198" s="160"/>
      <c r="L198" s="162"/>
      <c r="M198" s="162"/>
      <c r="N198" s="151"/>
      <c r="O198" s="156">
        <f t="shared" si="25"/>
        <v>0</v>
      </c>
      <c r="P198" s="244"/>
    </row>
    <row r="199" spans="1:16" ht="15" customHeight="1" x14ac:dyDescent="0.25">
      <c r="A199" s="83"/>
      <c r="B199" s="83"/>
      <c r="C199" s="247"/>
      <c r="D199" s="149" t="s">
        <v>185</v>
      </c>
      <c r="E199" s="150">
        <v>1</v>
      </c>
      <c r="F199" s="150">
        <v>68</v>
      </c>
      <c r="G199" s="155" t="s">
        <v>169</v>
      </c>
      <c r="H199" s="152">
        <f t="shared" si="24"/>
        <v>68</v>
      </c>
      <c r="I199" s="102"/>
      <c r="J199" s="250"/>
      <c r="K199" s="160"/>
      <c r="L199" s="162"/>
      <c r="M199" s="162"/>
      <c r="N199" s="151"/>
      <c r="O199" s="156">
        <f t="shared" si="25"/>
        <v>0</v>
      </c>
      <c r="P199" s="244"/>
    </row>
    <row r="200" spans="1:16" ht="15" customHeight="1" x14ac:dyDescent="0.25">
      <c r="A200" s="83"/>
      <c r="B200" s="83"/>
      <c r="C200" s="247"/>
      <c r="D200" s="149"/>
      <c r="E200" s="163"/>
      <c r="F200" s="159"/>
      <c r="G200" s="155"/>
      <c r="H200" s="152">
        <f t="shared" si="24"/>
        <v>0</v>
      </c>
      <c r="I200" s="102"/>
      <c r="J200" s="250"/>
      <c r="K200" s="164"/>
      <c r="L200" s="165"/>
      <c r="M200" s="165"/>
      <c r="N200" s="151"/>
      <c r="O200" s="156">
        <f t="shared" si="25"/>
        <v>0</v>
      </c>
      <c r="P200" s="244"/>
    </row>
    <row r="201" spans="1:16" ht="15" customHeight="1" x14ac:dyDescent="0.25">
      <c r="A201" s="83"/>
      <c r="B201" s="83"/>
      <c r="C201" s="248"/>
      <c r="D201" s="166"/>
      <c r="E201" s="165"/>
      <c r="F201" s="165"/>
      <c r="G201" s="151"/>
      <c r="H201" s="152">
        <f t="shared" si="24"/>
        <v>0</v>
      </c>
      <c r="I201" s="102"/>
      <c r="J201" s="251"/>
      <c r="K201" s="158"/>
      <c r="L201" s="165"/>
      <c r="M201" s="165"/>
      <c r="N201" s="151"/>
      <c r="O201" s="156">
        <f t="shared" si="25"/>
        <v>0</v>
      </c>
      <c r="P201" s="244"/>
    </row>
    <row r="202" spans="1:16" ht="15" customHeight="1" thickBot="1" x14ac:dyDescent="0.3">
      <c r="A202" s="84"/>
      <c r="B202" s="84"/>
      <c r="C202" s="167"/>
      <c r="D202" s="168"/>
      <c r="E202" s="169">
        <f>SUM(E190:E201)</f>
        <v>17</v>
      </c>
      <c r="F202" s="169">
        <f>SUM(F190:F201)</f>
        <v>768</v>
      </c>
      <c r="G202" s="170"/>
      <c r="H202" s="171">
        <f>SUM(H190:H201)</f>
        <v>1333</v>
      </c>
      <c r="I202" s="104"/>
      <c r="J202" s="167"/>
      <c r="K202" s="172"/>
      <c r="L202" s="169">
        <f>SUM(L190:L201)</f>
        <v>8</v>
      </c>
      <c r="M202" s="169">
        <f>SUM(M190:M201)</f>
        <v>347</v>
      </c>
      <c r="N202" s="170"/>
      <c r="O202" s="169">
        <f>SUM(O190:O201)</f>
        <v>555.20000000000005</v>
      </c>
      <c r="P202" s="245"/>
    </row>
    <row r="203" spans="1:16" ht="15.75" customHeight="1" thickTop="1" thickBot="1" x14ac:dyDescent="0.3">
      <c r="A203" s="23"/>
      <c r="B203" s="23"/>
      <c r="C203" s="23"/>
      <c r="D203" s="23"/>
      <c r="E203" s="4"/>
      <c r="F203" s="4"/>
      <c r="G203" s="31"/>
      <c r="H203" s="4"/>
      <c r="I203" s="23"/>
      <c r="J203" s="23"/>
      <c r="K203" s="23"/>
      <c r="L203" s="4"/>
      <c r="M203" s="4"/>
      <c r="N203" s="31"/>
      <c r="O203" s="4"/>
      <c r="P203" s="23"/>
    </row>
    <row r="204" spans="1:16" ht="15.75" customHeight="1" thickTop="1" x14ac:dyDescent="0.25">
      <c r="A204" s="141" t="s">
        <v>5</v>
      </c>
      <c r="B204" s="95" t="s">
        <v>6</v>
      </c>
      <c r="C204" s="246"/>
      <c r="D204" s="96" t="s">
        <v>162</v>
      </c>
      <c r="E204" s="108" t="s">
        <v>163</v>
      </c>
      <c r="F204" s="108" t="s">
        <v>164</v>
      </c>
      <c r="G204" s="98"/>
      <c r="H204" s="108" t="s">
        <v>165</v>
      </c>
      <c r="I204" s="99"/>
      <c r="J204" s="249" t="s">
        <v>166</v>
      </c>
      <c r="K204" s="97" t="s">
        <v>162</v>
      </c>
      <c r="L204" s="108" t="s">
        <v>163</v>
      </c>
      <c r="M204" s="108" t="s">
        <v>164</v>
      </c>
      <c r="N204" s="98"/>
      <c r="O204" s="108" t="s">
        <v>167</v>
      </c>
      <c r="P204" s="100" t="s">
        <v>7</v>
      </c>
    </row>
    <row r="205" spans="1:16" x14ac:dyDescent="0.25">
      <c r="A205" s="101">
        <v>14</v>
      </c>
      <c r="B205" s="148">
        <v>22039014</v>
      </c>
      <c r="C205" s="247"/>
      <c r="D205" s="149" t="s">
        <v>172</v>
      </c>
      <c r="E205" s="150">
        <v>2</v>
      </c>
      <c r="F205" s="150">
        <v>90</v>
      </c>
      <c r="G205" s="151" t="s">
        <v>169</v>
      </c>
      <c r="H205" s="152">
        <f t="shared" ref="H205:H216" si="26">E205*F205</f>
        <v>180</v>
      </c>
      <c r="I205" s="102"/>
      <c r="J205" s="250"/>
      <c r="K205" s="153" t="s">
        <v>186</v>
      </c>
      <c r="L205" s="154">
        <v>2</v>
      </c>
      <c r="M205" s="154">
        <v>97</v>
      </c>
      <c r="N205" s="155" t="s">
        <v>171</v>
      </c>
      <c r="O205" s="156">
        <f>M205*L205*0.8</f>
        <v>155.20000000000002</v>
      </c>
      <c r="P205" s="243">
        <f>(H217+O217)/(E217+(0.8*L217))</f>
        <v>84.456896551724142</v>
      </c>
    </row>
    <row r="206" spans="1:16" x14ac:dyDescent="0.25">
      <c r="A206" s="83"/>
      <c r="B206" s="83"/>
      <c r="C206" s="247"/>
      <c r="D206" s="149" t="s">
        <v>182</v>
      </c>
      <c r="E206" s="157">
        <v>1</v>
      </c>
      <c r="F206" s="154">
        <v>90</v>
      </c>
      <c r="G206" s="151" t="s">
        <v>177</v>
      </c>
      <c r="H206" s="152">
        <f t="shared" si="26"/>
        <v>90</v>
      </c>
      <c r="I206" s="103"/>
      <c r="J206" s="250"/>
      <c r="K206" s="153" t="s">
        <v>202</v>
      </c>
      <c r="L206" s="154">
        <v>2</v>
      </c>
      <c r="M206" s="154">
        <v>85</v>
      </c>
      <c r="N206" s="151" t="s">
        <v>171</v>
      </c>
      <c r="O206" s="156">
        <f t="shared" ref="O206:O216" si="27">M206*L206*0.8</f>
        <v>136</v>
      </c>
      <c r="P206" s="244"/>
    </row>
    <row r="207" spans="1:16" ht="15" customHeight="1" x14ac:dyDescent="0.25">
      <c r="A207" s="83"/>
      <c r="B207" s="83"/>
      <c r="C207" s="247"/>
      <c r="D207" s="149" t="s">
        <v>176</v>
      </c>
      <c r="E207" s="154">
        <v>1</v>
      </c>
      <c r="F207" s="161">
        <v>75</v>
      </c>
      <c r="G207" s="151" t="s">
        <v>177</v>
      </c>
      <c r="H207" s="152">
        <f t="shared" si="26"/>
        <v>75</v>
      </c>
      <c r="I207" s="103"/>
      <c r="J207" s="250"/>
      <c r="K207" s="158" t="s">
        <v>178</v>
      </c>
      <c r="L207" s="150">
        <v>1</v>
      </c>
      <c r="M207" s="150">
        <v>94</v>
      </c>
      <c r="N207" s="151" t="s">
        <v>179</v>
      </c>
      <c r="O207" s="156">
        <f t="shared" si="27"/>
        <v>75.2</v>
      </c>
      <c r="P207" s="244"/>
    </row>
    <row r="208" spans="1:16" ht="15" customHeight="1" x14ac:dyDescent="0.25">
      <c r="A208" s="83"/>
      <c r="B208" s="83"/>
      <c r="C208" s="247"/>
      <c r="D208" s="149" t="s">
        <v>180</v>
      </c>
      <c r="E208" s="150">
        <v>1</v>
      </c>
      <c r="F208" s="159">
        <v>75</v>
      </c>
      <c r="G208" s="151" t="s">
        <v>177</v>
      </c>
      <c r="H208" s="152">
        <f t="shared" si="26"/>
        <v>75</v>
      </c>
      <c r="I208" s="103"/>
      <c r="J208" s="250"/>
      <c r="K208" s="158" t="s">
        <v>205</v>
      </c>
      <c r="L208" s="150">
        <v>2</v>
      </c>
      <c r="M208" s="150">
        <v>90</v>
      </c>
      <c r="N208" s="151" t="s">
        <v>171</v>
      </c>
      <c r="O208" s="156">
        <f t="shared" si="27"/>
        <v>144</v>
      </c>
      <c r="P208" s="244"/>
    </row>
    <row r="209" spans="1:16" ht="15" customHeight="1" x14ac:dyDescent="0.25">
      <c r="A209" s="83"/>
      <c r="B209" s="83"/>
      <c r="C209" s="247"/>
      <c r="D209" s="149" t="s">
        <v>181</v>
      </c>
      <c r="E209" s="150">
        <v>3</v>
      </c>
      <c r="F209" s="150">
        <v>78</v>
      </c>
      <c r="G209" s="151" t="s">
        <v>169</v>
      </c>
      <c r="H209" s="152">
        <f t="shared" si="26"/>
        <v>234</v>
      </c>
      <c r="I209" s="103"/>
      <c r="J209" s="250"/>
      <c r="K209" s="158" t="s">
        <v>201</v>
      </c>
      <c r="L209" s="150">
        <v>2</v>
      </c>
      <c r="M209" s="150">
        <v>100</v>
      </c>
      <c r="N209" s="151" t="s">
        <v>171</v>
      </c>
      <c r="O209" s="156">
        <f t="shared" si="27"/>
        <v>160</v>
      </c>
      <c r="P209" s="244"/>
    </row>
    <row r="210" spans="1:16" ht="15" customHeight="1" x14ac:dyDescent="0.25">
      <c r="A210" s="83"/>
      <c r="B210" s="83"/>
      <c r="C210" s="247"/>
      <c r="D210" s="149" t="s">
        <v>184</v>
      </c>
      <c r="E210" s="150">
        <v>2</v>
      </c>
      <c r="F210" s="150">
        <v>88</v>
      </c>
      <c r="G210" s="151" t="s">
        <v>177</v>
      </c>
      <c r="H210" s="152">
        <f t="shared" si="26"/>
        <v>176</v>
      </c>
      <c r="I210" s="102"/>
      <c r="J210" s="250"/>
      <c r="K210" s="160"/>
      <c r="L210" s="161"/>
      <c r="M210" s="161"/>
      <c r="N210" s="151"/>
      <c r="O210" s="156">
        <f t="shared" si="27"/>
        <v>0</v>
      </c>
      <c r="P210" s="244"/>
    </row>
    <row r="211" spans="1:16" ht="15" customHeight="1" x14ac:dyDescent="0.25">
      <c r="A211" s="83"/>
      <c r="B211" s="83"/>
      <c r="C211" s="247"/>
      <c r="D211" s="149" t="s">
        <v>191</v>
      </c>
      <c r="E211" s="150">
        <v>2</v>
      </c>
      <c r="F211" s="150">
        <v>95</v>
      </c>
      <c r="G211" s="155" t="s">
        <v>169</v>
      </c>
      <c r="H211" s="152">
        <f t="shared" si="26"/>
        <v>190</v>
      </c>
      <c r="I211" s="103"/>
      <c r="J211" s="250"/>
      <c r="K211" s="160"/>
      <c r="L211" s="162"/>
      <c r="M211" s="162"/>
      <c r="N211" s="151"/>
      <c r="O211" s="156">
        <f t="shared" si="27"/>
        <v>0</v>
      </c>
      <c r="P211" s="244"/>
    </row>
    <row r="212" spans="1:16" ht="15" customHeight="1" x14ac:dyDescent="0.25">
      <c r="A212" s="83"/>
      <c r="B212" s="83"/>
      <c r="C212" s="247"/>
      <c r="D212" s="149" t="s">
        <v>183</v>
      </c>
      <c r="E212" s="150">
        <v>3</v>
      </c>
      <c r="F212" s="150">
        <v>63</v>
      </c>
      <c r="G212" s="155" t="s">
        <v>169</v>
      </c>
      <c r="H212" s="152">
        <f t="shared" si="26"/>
        <v>189</v>
      </c>
      <c r="I212" s="103"/>
      <c r="J212" s="250"/>
      <c r="K212" s="160"/>
      <c r="L212" s="162"/>
      <c r="M212" s="162"/>
      <c r="N212" s="151"/>
      <c r="O212" s="156">
        <f t="shared" si="27"/>
        <v>0</v>
      </c>
      <c r="P212" s="244"/>
    </row>
    <row r="213" spans="1:16" ht="15" customHeight="1" x14ac:dyDescent="0.25">
      <c r="A213" s="83"/>
      <c r="B213" s="83"/>
      <c r="C213" s="247"/>
      <c r="D213" s="149" t="s">
        <v>185</v>
      </c>
      <c r="E213" s="150">
        <v>1</v>
      </c>
      <c r="F213" s="150">
        <v>80</v>
      </c>
      <c r="G213" s="155" t="s">
        <v>169</v>
      </c>
      <c r="H213" s="152">
        <f t="shared" si="26"/>
        <v>80</v>
      </c>
      <c r="I213" s="102"/>
      <c r="J213" s="250"/>
      <c r="K213" s="160"/>
      <c r="L213" s="162"/>
      <c r="M213" s="162"/>
      <c r="N213" s="151"/>
      <c r="O213" s="156">
        <f t="shared" si="27"/>
        <v>0</v>
      </c>
      <c r="P213" s="244"/>
    </row>
    <row r="214" spans="1:16" ht="15" customHeight="1" x14ac:dyDescent="0.25">
      <c r="A214" s="83"/>
      <c r="B214" s="83"/>
      <c r="C214" s="247"/>
      <c r="D214" s="149"/>
      <c r="E214" s="159"/>
      <c r="F214" s="159"/>
      <c r="G214" s="155"/>
      <c r="H214" s="152">
        <f t="shared" si="26"/>
        <v>0</v>
      </c>
      <c r="I214" s="102"/>
      <c r="J214" s="250"/>
      <c r="K214" s="160"/>
      <c r="L214" s="162"/>
      <c r="M214" s="162"/>
      <c r="N214" s="151"/>
      <c r="O214" s="156">
        <f t="shared" si="27"/>
        <v>0</v>
      </c>
      <c r="P214" s="244"/>
    </row>
    <row r="215" spans="1:16" ht="15" customHeight="1" x14ac:dyDescent="0.25">
      <c r="A215" s="83"/>
      <c r="B215" s="83"/>
      <c r="C215" s="247"/>
      <c r="D215" s="149"/>
      <c r="E215" s="163"/>
      <c r="F215" s="159"/>
      <c r="G215" s="155"/>
      <c r="H215" s="152">
        <f t="shared" si="26"/>
        <v>0</v>
      </c>
      <c r="I215" s="102"/>
      <c r="J215" s="250"/>
      <c r="K215" s="164"/>
      <c r="L215" s="165"/>
      <c r="M215" s="165"/>
      <c r="N215" s="151"/>
      <c r="O215" s="156">
        <f t="shared" si="27"/>
        <v>0</v>
      </c>
      <c r="P215" s="244"/>
    </row>
    <row r="216" spans="1:16" ht="15" customHeight="1" x14ac:dyDescent="0.25">
      <c r="A216" s="83"/>
      <c r="B216" s="83"/>
      <c r="C216" s="248"/>
      <c r="D216" s="166"/>
      <c r="E216" s="165"/>
      <c r="F216" s="165"/>
      <c r="G216" s="151"/>
      <c r="H216" s="152">
        <f t="shared" si="26"/>
        <v>0</v>
      </c>
      <c r="I216" s="102"/>
      <c r="J216" s="251"/>
      <c r="K216" s="158"/>
      <c r="L216" s="165"/>
      <c r="M216" s="165"/>
      <c r="N216" s="151"/>
      <c r="O216" s="156">
        <f t="shared" si="27"/>
        <v>0</v>
      </c>
      <c r="P216" s="244"/>
    </row>
    <row r="217" spans="1:16" ht="15" customHeight="1" thickBot="1" x14ac:dyDescent="0.3">
      <c r="A217" s="84"/>
      <c r="B217" s="84"/>
      <c r="C217" s="167"/>
      <c r="D217" s="168"/>
      <c r="E217" s="169">
        <f>SUM(E205:E216)</f>
        <v>16</v>
      </c>
      <c r="F217" s="169">
        <f>SUM(F205:F216)</f>
        <v>734</v>
      </c>
      <c r="G217" s="170"/>
      <c r="H217" s="171">
        <f>SUM(H205:H216)</f>
        <v>1289</v>
      </c>
      <c r="I217" s="104"/>
      <c r="J217" s="167"/>
      <c r="K217" s="172"/>
      <c r="L217" s="169">
        <f>SUM(L205:L216)</f>
        <v>9</v>
      </c>
      <c r="M217" s="169">
        <f>SUM(M205:M216)</f>
        <v>466</v>
      </c>
      <c r="N217" s="170"/>
      <c r="O217" s="169">
        <f>SUM(O205:O216)</f>
        <v>670.40000000000009</v>
      </c>
      <c r="P217" s="245"/>
    </row>
    <row r="218" spans="1:16" ht="15.75" customHeight="1" thickTop="1" thickBot="1" x14ac:dyDescent="0.3">
      <c r="A218" s="23"/>
      <c r="B218" s="23"/>
      <c r="C218" s="23"/>
      <c r="D218" s="23"/>
      <c r="E218" s="4"/>
      <c r="F218" s="4"/>
      <c r="G218" s="31"/>
      <c r="H218" s="4"/>
      <c r="I218" s="23"/>
      <c r="J218" s="23"/>
      <c r="K218" s="23"/>
      <c r="L218" s="4"/>
      <c r="M218" s="4"/>
      <c r="N218" s="31"/>
      <c r="O218" s="4"/>
      <c r="P218" s="23"/>
    </row>
    <row r="219" spans="1:16" ht="15.75" customHeight="1" thickTop="1" x14ac:dyDescent="0.25">
      <c r="A219" s="141" t="s">
        <v>5</v>
      </c>
      <c r="B219" s="95" t="s">
        <v>6</v>
      </c>
      <c r="C219" s="246"/>
      <c r="D219" s="96" t="s">
        <v>162</v>
      </c>
      <c r="E219" s="108" t="s">
        <v>163</v>
      </c>
      <c r="F219" s="108" t="s">
        <v>164</v>
      </c>
      <c r="G219" s="98"/>
      <c r="H219" s="108" t="s">
        <v>165</v>
      </c>
      <c r="I219" s="99"/>
      <c r="J219" s="249" t="s">
        <v>166</v>
      </c>
      <c r="K219" s="97" t="s">
        <v>162</v>
      </c>
      <c r="L219" s="108" t="s">
        <v>163</v>
      </c>
      <c r="M219" s="108" t="s">
        <v>164</v>
      </c>
      <c r="N219" s="98"/>
      <c r="O219" s="108" t="s">
        <v>167</v>
      </c>
      <c r="P219" s="100" t="s">
        <v>7</v>
      </c>
    </row>
    <row r="220" spans="1:16" x14ac:dyDescent="0.25">
      <c r="A220" s="101">
        <v>15</v>
      </c>
      <c r="B220" s="148">
        <v>22039015</v>
      </c>
      <c r="C220" s="247"/>
      <c r="D220" s="149" t="s">
        <v>172</v>
      </c>
      <c r="E220" s="150">
        <v>2</v>
      </c>
      <c r="F220" s="150">
        <v>83</v>
      </c>
      <c r="G220" s="151" t="s">
        <v>169</v>
      </c>
      <c r="H220" s="152">
        <f t="shared" ref="H220:H231" si="28">E220*F220</f>
        <v>166</v>
      </c>
      <c r="I220" s="102"/>
      <c r="J220" s="250"/>
      <c r="K220" s="153" t="s">
        <v>186</v>
      </c>
      <c r="L220" s="154">
        <v>2</v>
      </c>
      <c r="M220" s="154">
        <v>94</v>
      </c>
      <c r="N220" s="155" t="s">
        <v>171</v>
      </c>
      <c r="O220" s="156">
        <f>M220*L220*0.8</f>
        <v>150.4</v>
      </c>
      <c r="P220" s="243">
        <f>(H232+O232)/(E232+(0.8*L232))</f>
        <v>81.16814159292035</v>
      </c>
    </row>
    <row r="221" spans="1:16" x14ac:dyDescent="0.25">
      <c r="A221" s="83"/>
      <c r="B221" s="83"/>
      <c r="C221" s="247"/>
      <c r="D221" s="149" t="s">
        <v>174</v>
      </c>
      <c r="E221" s="157">
        <v>2</v>
      </c>
      <c r="F221" s="154">
        <v>97</v>
      </c>
      <c r="G221" s="151" t="s">
        <v>169</v>
      </c>
      <c r="H221" s="152">
        <f t="shared" si="28"/>
        <v>194</v>
      </c>
      <c r="I221" s="103"/>
      <c r="J221" s="250"/>
      <c r="K221" s="153" t="s">
        <v>187</v>
      </c>
      <c r="L221" s="154">
        <v>2</v>
      </c>
      <c r="M221" s="154">
        <v>75</v>
      </c>
      <c r="N221" s="151" t="s">
        <v>171</v>
      </c>
      <c r="O221" s="156">
        <f t="shared" ref="O221:O231" si="29">M221*L221*0.8</f>
        <v>120</v>
      </c>
      <c r="P221" s="244"/>
    </row>
    <row r="222" spans="1:16" ht="15" customHeight="1" x14ac:dyDescent="0.25">
      <c r="A222" s="83"/>
      <c r="B222" s="83"/>
      <c r="C222" s="247"/>
      <c r="D222" s="149" t="s">
        <v>181</v>
      </c>
      <c r="E222" s="154">
        <v>3</v>
      </c>
      <c r="F222" s="154">
        <v>82</v>
      </c>
      <c r="G222" s="151" t="s">
        <v>169</v>
      </c>
      <c r="H222" s="152">
        <f t="shared" si="28"/>
        <v>246</v>
      </c>
      <c r="I222" s="103"/>
      <c r="J222" s="250"/>
      <c r="K222" s="158" t="s">
        <v>193</v>
      </c>
      <c r="L222" s="150">
        <v>1</v>
      </c>
      <c r="M222" s="159">
        <v>75</v>
      </c>
      <c r="N222" s="151" t="s">
        <v>179</v>
      </c>
      <c r="O222" s="156">
        <f t="shared" si="29"/>
        <v>60</v>
      </c>
      <c r="P222" s="244"/>
    </row>
    <row r="223" spans="1:16" ht="15" customHeight="1" x14ac:dyDescent="0.25">
      <c r="A223" s="83"/>
      <c r="B223" s="83"/>
      <c r="C223" s="247"/>
      <c r="D223" s="149" t="s">
        <v>184</v>
      </c>
      <c r="E223" s="150">
        <v>2</v>
      </c>
      <c r="F223" s="150">
        <v>83</v>
      </c>
      <c r="G223" s="151" t="s">
        <v>177</v>
      </c>
      <c r="H223" s="152">
        <f t="shared" si="28"/>
        <v>166</v>
      </c>
      <c r="I223" s="103"/>
      <c r="J223" s="250"/>
      <c r="K223" s="158" t="s">
        <v>205</v>
      </c>
      <c r="L223" s="150">
        <v>2</v>
      </c>
      <c r="M223" s="150">
        <v>85</v>
      </c>
      <c r="N223" s="151" t="s">
        <v>171</v>
      </c>
      <c r="O223" s="156">
        <f t="shared" si="29"/>
        <v>136</v>
      </c>
      <c r="P223" s="244"/>
    </row>
    <row r="224" spans="1:16" ht="15" customHeight="1" x14ac:dyDescent="0.25">
      <c r="A224" s="83"/>
      <c r="B224" s="83"/>
      <c r="C224" s="247"/>
      <c r="D224" s="149" t="s">
        <v>182</v>
      </c>
      <c r="E224" s="150">
        <v>1</v>
      </c>
      <c r="F224" s="150">
        <v>95</v>
      </c>
      <c r="G224" s="151" t="s">
        <v>177</v>
      </c>
      <c r="H224" s="152">
        <f t="shared" si="28"/>
        <v>95</v>
      </c>
      <c r="I224" s="103"/>
      <c r="J224" s="250"/>
      <c r="K224" s="158"/>
      <c r="L224" s="159"/>
      <c r="M224" s="159"/>
      <c r="N224" s="151"/>
      <c r="O224" s="156">
        <f t="shared" si="29"/>
        <v>0</v>
      </c>
      <c r="P224" s="244"/>
    </row>
    <row r="225" spans="1:16" ht="15" customHeight="1" x14ac:dyDescent="0.25">
      <c r="A225" s="83"/>
      <c r="B225" s="83"/>
      <c r="C225" s="247"/>
      <c r="D225" s="149" t="s">
        <v>180</v>
      </c>
      <c r="E225" s="150">
        <v>1</v>
      </c>
      <c r="F225" s="150">
        <v>74</v>
      </c>
      <c r="G225" s="151" t="s">
        <v>177</v>
      </c>
      <c r="H225" s="152">
        <f t="shared" si="28"/>
        <v>74</v>
      </c>
      <c r="I225" s="102"/>
      <c r="J225" s="250"/>
      <c r="K225" s="160"/>
      <c r="L225" s="161"/>
      <c r="M225" s="161"/>
      <c r="N225" s="151"/>
      <c r="O225" s="156">
        <f t="shared" si="29"/>
        <v>0</v>
      </c>
      <c r="P225" s="244"/>
    </row>
    <row r="226" spans="1:16" ht="15" customHeight="1" x14ac:dyDescent="0.25">
      <c r="A226" s="83"/>
      <c r="B226" s="83"/>
      <c r="C226" s="247"/>
      <c r="D226" s="149" t="s">
        <v>191</v>
      </c>
      <c r="E226" s="150">
        <v>2</v>
      </c>
      <c r="F226" s="150">
        <v>82</v>
      </c>
      <c r="G226" s="155" t="s">
        <v>169</v>
      </c>
      <c r="H226" s="152">
        <f t="shared" si="28"/>
        <v>164</v>
      </c>
      <c r="I226" s="103"/>
      <c r="J226" s="250"/>
      <c r="K226" s="160"/>
      <c r="L226" s="162"/>
      <c r="M226" s="162"/>
      <c r="N226" s="151"/>
      <c r="O226" s="156">
        <f t="shared" si="29"/>
        <v>0</v>
      </c>
      <c r="P226" s="244"/>
    </row>
    <row r="227" spans="1:16" ht="15" customHeight="1" x14ac:dyDescent="0.25">
      <c r="A227" s="83"/>
      <c r="B227" s="83"/>
      <c r="C227" s="247"/>
      <c r="D227" s="149" t="s">
        <v>183</v>
      </c>
      <c r="E227" s="150">
        <v>3</v>
      </c>
      <c r="F227" s="150">
        <v>61</v>
      </c>
      <c r="G227" s="155" t="s">
        <v>169</v>
      </c>
      <c r="H227" s="152">
        <f t="shared" si="28"/>
        <v>183</v>
      </c>
      <c r="I227" s="103"/>
      <c r="J227" s="250"/>
      <c r="K227" s="160"/>
      <c r="L227" s="162"/>
      <c r="M227" s="162"/>
      <c r="N227" s="151"/>
      <c r="O227" s="156">
        <f t="shared" si="29"/>
        <v>0</v>
      </c>
      <c r="P227" s="244"/>
    </row>
    <row r="228" spans="1:16" ht="15" customHeight="1" x14ac:dyDescent="0.25">
      <c r="A228" s="83"/>
      <c r="B228" s="83"/>
      <c r="C228" s="247"/>
      <c r="D228" s="149" t="s">
        <v>185</v>
      </c>
      <c r="E228" s="150">
        <v>1</v>
      </c>
      <c r="F228" s="150">
        <v>80</v>
      </c>
      <c r="G228" s="155" t="s">
        <v>169</v>
      </c>
      <c r="H228" s="152">
        <f t="shared" si="28"/>
        <v>80</v>
      </c>
      <c r="I228" s="102"/>
      <c r="J228" s="250"/>
      <c r="K228" s="160"/>
      <c r="L228" s="162"/>
      <c r="M228" s="162"/>
      <c r="N228" s="151"/>
      <c r="O228" s="156">
        <f t="shared" si="29"/>
        <v>0</v>
      </c>
      <c r="P228" s="244"/>
    </row>
    <row r="229" spans="1:16" ht="15" customHeight="1" x14ac:dyDescent="0.25">
      <c r="A229" s="83"/>
      <c r="B229" s="83"/>
      <c r="C229" s="247"/>
      <c r="D229" s="149"/>
      <c r="E229" s="159"/>
      <c r="F229" s="159"/>
      <c r="G229" s="155"/>
      <c r="H229" s="152">
        <f t="shared" si="28"/>
        <v>0</v>
      </c>
      <c r="I229" s="102"/>
      <c r="J229" s="250"/>
      <c r="K229" s="160"/>
      <c r="L229" s="162"/>
      <c r="M229" s="162"/>
      <c r="N229" s="151"/>
      <c r="O229" s="156">
        <f t="shared" si="29"/>
        <v>0</v>
      </c>
      <c r="P229" s="244"/>
    </row>
    <row r="230" spans="1:16" ht="15" customHeight="1" x14ac:dyDescent="0.25">
      <c r="A230" s="83"/>
      <c r="B230" s="83"/>
      <c r="C230" s="247"/>
      <c r="D230" s="149"/>
      <c r="E230" s="163"/>
      <c r="F230" s="159"/>
      <c r="G230" s="155"/>
      <c r="H230" s="152">
        <f t="shared" si="28"/>
        <v>0</v>
      </c>
      <c r="I230" s="102"/>
      <c r="J230" s="250"/>
      <c r="K230" s="164"/>
      <c r="L230" s="165"/>
      <c r="M230" s="165"/>
      <c r="N230" s="151"/>
      <c r="O230" s="156">
        <f t="shared" si="29"/>
        <v>0</v>
      </c>
      <c r="P230" s="244"/>
    </row>
    <row r="231" spans="1:16" ht="15" customHeight="1" x14ac:dyDescent="0.25">
      <c r="A231" s="83"/>
      <c r="B231" s="83"/>
      <c r="C231" s="248"/>
      <c r="D231" s="166"/>
      <c r="E231" s="165"/>
      <c r="F231" s="165"/>
      <c r="G231" s="151"/>
      <c r="H231" s="152">
        <f t="shared" si="28"/>
        <v>0</v>
      </c>
      <c r="I231" s="102"/>
      <c r="J231" s="251"/>
      <c r="K231" s="158"/>
      <c r="L231" s="165"/>
      <c r="M231" s="165"/>
      <c r="N231" s="151"/>
      <c r="O231" s="156">
        <f t="shared" si="29"/>
        <v>0</v>
      </c>
      <c r="P231" s="244"/>
    </row>
    <row r="232" spans="1:16" ht="15" customHeight="1" thickBot="1" x14ac:dyDescent="0.3">
      <c r="A232" s="84"/>
      <c r="B232" s="84"/>
      <c r="C232" s="167"/>
      <c r="D232" s="168"/>
      <c r="E232" s="169">
        <f>SUM(E220:E231)</f>
        <v>17</v>
      </c>
      <c r="F232" s="169">
        <f>SUM(F220:F231)</f>
        <v>737</v>
      </c>
      <c r="G232" s="170"/>
      <c r="H232" s="171">
        <f>SUM(H220:H231)</f>
        <v>1368</v>
      </c>
      <c r="I232" s="104"/>
      <c r="J232" s="167"/>
      <c r="K232" s="172"/>
      <c r="L232" s="169">
        <f>SUM(L220:L231)</f>
        <v>7</v>
      </c>
      <c r="M232" s="169">
        <f>SUM(M220:M231)</f>
        <v>329</v>
      </c>
      <c r="N232" s="170"/>
      <c r="O232" s="169">
        <f>SUM(O220:O231)</f>
        <v>466.4</v>
      </c>
      <c r="P232" s="245"/>
    </row>
    <row r="233" spans="1:16" ht="15.75" customHeight="1" thickTop="1" thickBot="1" x14ac:dyDescent="0.3">
      <c r="A233" s="23"/>
      <c r="B233" s="23"/>
      <c r="C233" s="23"/>
      <c r="D233" s="23"/>
      <c r="E233" s="4"/>
      <c r="F233" s="4"/>
      <c r="G233" s="31"/>
      <c r="H233" s="4"/>
      <c r="I233" s="23"/>
      <c r="J233" s="23"/>
      <c r="K233" s="23"/>
      <c r="L233" s="4"/>
      <c r="M233" s="4"/>
      <c r="N233" s="31"/>
      <c r="O233" s="4"/>
      <c r="P233" s="23"/>
    </row>
    <row r="234" spans="1:16" ht="15.75" customHeight="1" thickTop="1" x14ac:dyDescent="0.25">
      <c r="A234" s="141" t="s">
        <v>5</v>
      </c>
      <c r="B234" s="95" t="s">
        <v>6</v>
      </c>
      <c r="C234" s="246"/>
      <c r="D234" s="96" t="s">
        <v>162</v>
      </c>
      <c r="E234" s="108" t="s">
        <v>163</v>
      </c>
      <c r="F234" s="108" t="s">
        <v>164</v>
      </c>
      <c r="G234" s="98"/>
      <c r="H234" s="108" t="s">
        <v>165</v>
      </c>
      <c r="I234" s="99"/>
      <c r="J234" s="249" t="s">
        <v>166</v>
      </c>
      <c r="K234" s="97" t="s">
        <v>162</v>
      </c>
      <c r="L234" s="108" t="s">
        <v>163</v>
      </c>
      <c r="M234" s="108" t="s">
        <v>164</v>
      </c>
      <c r="N234" s="98"/>
      <c r="O234" s="108" t="s">
        <v>167</v>
      </c>
      <c r="P234" s="100" t="s">
        <v>7</v>
      </c>
    </row>
    <row r="235" spans="1:16" x14ac:dyDescent="0.25">
      <c r="A235" s="101">
        <v>16</v>
      </c>
      <c r="B235" s="148">
        <v>22039016</v>
      </c>
      <c r="C235" s="247"/>
      <c r="D235" s="149" t="s">
        <v>198</v>
      </c>
      <c r="E235" s="150">
        <v>2</v>
      </c>
      <c r="F235" s="150">
        <v>86</v>
      </c>
      <c r="G235" s="151" t="s">
        <v>169</v>
      </c>
      <c r="H235" s="152">
        <f t="shared" ref="H235:H246" si="30">E235*F235</f>
        <v>172</v>
      </c>
      <c r="I235" s="102"/>
      <c r="J235" s="250"/>
      <c r="K235" s="153" t="s">
        <v>199</v>
      </c>
      <c r="L235" s="154">
        <v>2</v>
      </c>
      <c r="M235" s="154">
        <v>80</v>
      </c>
      <c r="N235" s="155" t="s">
        <v>171</v>
      </c>
      <c r="O235" s="156">
        <f>M235*L235*0.8</f>
        <v>128</v>
      </c>
      <c r="P235" s="243">
        <f>(H247+O247)/(E247+(0.8*L247))</f>
        <v>81.113207547169807</v>
      </c>
    </row>
    <row r="236" spans="1:16" x14ac:dyDescent="0.25">
      <c r="A236" s="83"/>
      <c r="B236" s="83"/>
      <c r="C236" s="247"/>
      <c r="D236" s="149" t="s">
        <v>182</v>
      </c>
      <c r="E236" s="157">
        <v>1</v>
      </c>
      <c r="F236" s="154">
        <v>83</v>
      </c>
      <c r="G236" s="151" t="s">
        <v>177</v>
      </c>
      <c r="H236" s="152">
        <f t="shared" si="30"/>
        <v>83</v>
      </c>
      <c r="I236" s="103"/>
      <c r="J236" s="250"/>
      <c r="K236" s="153" t="s">
        <v>173</v>
      </c>
      <c r="L236" s="154">
        <v>2</v>
      </c>
      <c r="M236" s="154">
        <v>94</v>
      </c>
      <c r="N236" s="151" t="s">
        <v>171</v>
      </c>
      <c r="O236" s="156">
        <f t="shared" ref="O236:O246" si="31">M236*L236*0.8</f>
        <v>150.4</v>
      </c>
      <c r="P236" s="244"/>
    </row>
    <row r="237" spans="1:16" ht="15" customHeight="1" x14ac:dyDescent="0.25">
      <c r="A237" s="83"/>
      <c r="B237" s="83"/>
      <c r="C237" s="247"/>
      <c r="D237" s="149" t="s">
        <v>181</v>
      </c>
      <c r="E237" s="154">
        <v>3</v>
      </c>
      <c r="F237" s="154">
        <v>77</v>
      </c>
      <c r="G237" s="151" t="s">
        <v>169</v>
      </c>
      <c r="H237" s="152">
        <f t="shared" si="30"/>
        <v>231</v>
      </c>
      <c r="I237" s="103"/>
      <c r="J237" s="250"/>
      <c r="K237" s="158" t="s">
        <v>186</v>
      </c>
      <c r="L237" s="150">
        <v>2</v>
      </c>
      <c r="M237" s="150">
        <v>84</v>
      </c>
      <c r="N237" s="151" t="s">
        <v>171</v>
      </c>
      <c r="O237" s="156">
        <f t="shared" si="31"/>
        <v>134.4</v>
      </c>
      <c r="P237" s="244"/>
    </row>
    <row r="238" spans="1:16" ht="15" customHeight="1" x14ac:dyDescent="0.25">
      <c r="A238" s="83"/>
      <c r="B238" s="83"/>
      <c r="C238" s="247"/>
      <c r="D238" s="149" t="s">
        <v>190</v>
      </c>
      <c r="E238" s="150">
        <v>2</v>
      </c>
      <c r="F238" s="150">
        <v>88</v>
      </c>
      <c r="G238" s="151" t="s">
        <v>169</v>
      </c>
      <c r="H238" s="152">
        <f t="shared" si="30"/>
        <v>176</v>
      </c>
      <c r="I238" s="103"/>
      <c r="J238" s="250"/>
      <c r="K238" s="158" t="s">
        <v>189</v>
      </c>
      <c r="L238" s="150">
        <v>1</v>
      </c>
      <c r="M238" s="150">
        <v>88</v>
      </c>
      <c r="N238" s="151" t="s">
        <v>179</v>
      </c>
      <c r="O238" s="156">
        <f t="shared" si="31"/>
        <v>70.400000000000006</v>
      </c>
      <c r="P238" s="244"/>
    </row>
    <row r="239" spans="1:16" ht="15" customHeight="1" x14ac:dyDescent="0.25">
      <c r="A239" s="83"/>
      <c r="B239" s="83"/>
      <c r="C239" s="247"/>
      <c r="D239" s="149" t="s">
        <v>183</v>
      </c>
      <c r="E239" s="150">
        <v>3</v>
      </c>
      <c r="F239" s="150">
        <v>68</v>
      </c>
      <c r="G239" s="151" t="s">
        <v>169</v>
      </c>
      <c r="H239" s="152">
        <f t="shared" si="30"/>
        <v>204</v>
      </c>
      <c r="I239" s="103"/>
      <c r="J239" s="250"/>
      <c r="K239" s="158" t="s">
        <v>192</v>
      </c>
      <c r="L239" s="150">
        <v>2</v>
      </c>
      <c r="M239" s="150">
        <v>79</v>
      </c>
      <c r="N239" s="151" t="s">
        <v>171</v>
      </c>
      <c r="O239" s="156">
        <f t="shared" si="31"/>
        <v>126.4</v>
      </c>
      <c r="P239" s="244"/>
    </row>
    <row r="240" spans="1:16" ht="15" customHeight="1" x14ac:dyDescent="0.25">
      <c r="A240" s="83"/>
      <c r="B240" s="83"/>
      <c r="C240" s="247"/>
      <c r="D240" s="149" t="s">
        <v>184</v>
      </c>
      <c r="E240" s="150">
        <v>2</v>
      </c>
      <c r="F240" s="150">
        <v>85</v>
      </c>
      <c r="G240" s="151" t="s">
        <v>177</v>
      </c>
      <c r="H240" s="152">
        <f t="shared" si="30"/>
        <v>170</v>
      </c>
      <c r="I240" s="102"/>
      <c r="J240" s="250"/>
      <c r="K240" s="160"/>
      <c r="L240" s="161"/>
      <c r="M240" s="161"/>
      <c r="N240" s="151"/>
      <c r="O240" s="156">
        <f t="shared" si="31"/>
        <v>0</v>
      </c>
      <c r="P240" s="244"/>
    </row>
    <row r="241" spans="1:16" ht="15" customHeight="1" x14ac:dyDescent="0.25">
      <c r="A241" s="83"/>
      <c r="B241" s="83"/>
      <c r="C241" s="247"/>
      <c r="D241" s="149" t="s">
        <v>185</v>
      </c>
      <c r="E241" s="150">
        <v>1</v>
      </c>
      <c r="F241" s="150">
        <v>74</v>
      </c>
      <c r="G241" s="155" t="s">
        <v>169</v>
      </c>
      <c r="H241" s="152">
        <f t="shared" si="30"/>
        <v>74</v>
      </c>
      <c r="I241" s="103"/>
      <c r="J241" s="250"/>
      <c r="K241" s="160"/>
      <c r="L241" s="162"/>
      <c r="M241" s="162"/>
      <c r="N241" s="151"/>
      <c r="O241" s="156">
        <f t="shared" si="31"/>
        <v>0</v>
      </c>
      <c r="P241" s="244"/>
    </row>
    <row r="242" spans="1:16" ht="15" customHeight="1" x14ac:dyDescent="0.25">
      <c r="A242" s="83"/>
      <c r="B242" s="83"/>
      <c r="C242" s="247"/>
      <c r="D242" s="149"/>
      <c r="E242" s="159"/>
      <c r="F242" s="159"/>
      <c r="G242" s="155"/>
      <c r="H242" s="152">
        <f t="shared" si="30"/>
        <v>0</v>
      </c>
      <c r="I242" s="103"/>
      <c r="J242" s="250"/>
      <c r="K242" s="160"/>
      <c r="L242" s="162"/>
      <c r="M242" s="162"/>
      <c r="N242" s="151"/>
      <c r="O242" s="156">
        <f t="shared" si="31"/>
        <v>0</v>
      </c>
      <c r="P242" s="244"/>
    </row>
    <row r="243" spans="1:16" ht="15" customHeight="1" x14ac:dyDescent="0.25">
      <c r="A243" s="83"/>
      <c r="B243" s="83"/>
      <c r="C243" s="247"/>
      <c r="D243" s="149"/>
      <c r="E243" s="159"/>
      <c r="F243" s="159"/>
      <c r="G243" s="155"/>
      <c r="H243" s="152">
        <f t="shared" si="30"/>
        <v>0</v>
      </c>
      <c r="I243" s="102"/>
      <c r="J243" s="250"/>
      <c r="K243" s="160"/>
      <c r="L243" s="162"/>
      <c r="M243" s="162"/>
      <c r="N243" s="151"/>
      <c r="O243" s="156">
        <f t="shared" si="31"/>
        <v>0</v>
      </c>
      <c r="P243" s="244"/>
    </row>
    <row r="244" spans="1:16" ht="15" customHeight="1" x14ac:dyDescent="0.25">
      <c r="A244" s="83"/>
      <c r="B244" s="83"/>
      <c r="C244" s="247"/>
      <c r="D244" s="149"/>
      <c r="E244" s="159"/>
      <c r="F244" s="159"/>
      <c r="G244" s="155"/>
      <c r="H244" s="152">
        <f t="shared" si="30"/>
        <v>0</v>
      </c>
      <c r="I244" s="102"/>
      <c r="J244" s="250"/>
      <c r="K244" s="160"/>
      <c r="L244" s="162"/>
      <c r="M244" s="162"/>
      <c r="N244" s="151"/>
      <c r="O244" s="156">
        <f t="shared" si="31"/>
        <v>0</v>
      </c>
      <c r="P244" s="244"/>
    </row>
    <row r="245" spans="1:16" ht="15" customHeight="1" x14ac:dyDescent="0.25">
      <c r="A245" s="83"/>
      <c r="B245" s="83"/>
      <c r="C245" s="247"/>
      <c r="D245" s="149"/>
      <c r="E245" s="163"/>
      <c r="F245" s="159"/>
      <c r="G245" s="155"/>
      <c r="H245" s="152">
        <f t="shared" si="30"/>
        <v>0</v>
      </c>
      <c r="I245" s="102"/>
      <c r="J245" s="250"/>
      <c r="K245" s="164"/>
      <c r="L245" s="165"/>
      <c r="M245" s="165"/>
      <c r="N245" s="151"/>
      <c r="O245" s="156">
        <f t="shared" si="31"/>
        <v>0</v>
      </c>
      <c r="P245" s="244"/>
    </row>
    <row r="246" spans="1:16" ht="15" customHeight="1" x14ac:dyDescent="0.25">
      <c r="A246" s="83"/>
      <c r="B246" s="83"/>
      <c r="C246" s="248"/>
      <c r="D246" s="166"/>
      <c r="E246" s="165"/>
      <c r="F246" s="165"/>
      <c r="G246" s="151"/>
      <c r="H246" s="152">
        <f t="shared" si="30"/>
        <v>0</v>
      </c>
      <c r="I246" s="102"/>
      <c r="J246" s="251"/>
      <c r="K246" s="158"/>
      <c r="L246" s="165"/>
      <c r="M246" s="165"/>
      <c r="N246" s="151"/>
      <c r="O246" s="156">
        <f t="shared" si="31"/>
        <v>0</v>
      </c>
      <c r="P246" s="244"/>
    </row>
    <row r="247" spans="1:16" ht="15" customHeight="1" thickBot="1" x14ac:dyDescent="0.3">
      <c r="A247" s="84"/>
      <c r="B247" s="84"/>
      <c r="C247" s="167"/>
      <c r="D247" s="168"/>
      <c r="E247" s="169">
        <f>SUM(E235:E246)</f>
        <v>14</v>
      </c>
      <c r="F247" s="169">
        <f>SUM(F235:F246)</f>
        <v>561</v>
      </c>
      <c r="G247" s="170"/>
      <c r="H247" s="171">
        <f>SUM(H235:H246)</f>
        <v>1110</v>
      </c>
      <c r="I247" s="104"/>
      <c r="J247" s="167"/>
      <c r="K247" s="172"/>
      <c r="L247" s="169">
        <f>SUM(L235:L246)</f>
        <v>9</v>
      </c>
      <c r="M247" s="169">
        <f>SUM(M235:M246)</f>
        <v>425</v>
      </c>
      <c r="N247" s="170"/>
      <c r="O247" s="169">
        <f>SUM(O235:O246)</f>
        <v>609.59999999999991</v>
      </c>
      <c r="P247" s="245"/>
    </row>
    <row r="248" spans="1:16" ht="15.75" customHeight="1" thickTop="1" thickBot="1" x14ac:dyDescent="0.3">
      <c r="A248" s="23"/>
      <c r="B248" s="23"/>
      <c r="C248" s="23"/>
      <c r="D248" s="23"/>
      <c r="E248" s="4"/>
      <c r="F248" s="4"/>
      <c r="G248" s="31"/>
      <c r="H248" s="4"/>
      <c r="I248" s="23"/>
      <c r="J248" s="23"/>
      <c r="K248" s="23"/>
      <c r="L248" s="4"/>
      <c r="M248" s="4"/>
      <c r="N248" s="31"/>
      <c r="O248" s="4"/>
      <c r="P248" s="23"/>
    </row>
    <row r="249" spans="1:16" ht="15.75" customHeight="1" thickTop="1" x14ac:dyDescent="0.25">
      <c r="A249" s="141" t="s">
        <v>5</v>
      </c>
      <c r="B249" s="95" t="s">
        <v>6</v>
      </c>
      <c r="C249" s="246"/>
      <c r="D249" s="96" t="s">
        <v>162</v>
      </c>
      <c r="E249" s="108" t="s">
        <v>163</v>
      </c>
      <c r="F249" s="108" t="s">
        <v>164</v>
      </c>
      <c r="G249" s="98"/>
      <c r="H249" s="108" t="s">
        <v>165</v>
      </c>
      <c r="I249" s="99"/>
      <c r="J249" s="249" t="s">
        <v>166</v>
      </c>
      <c r="K249" s="97" t="s">
        <v>162</v>
      </c>
      <c r="L249" s="108" t="s">
        <v>163</v>
      </c>
      <c r="M249" s="108" t="s">
        <v>164</v>
      </c>
      <c r="N249" s="98"/>
      <c r="O249" s="108" t="s">
        <v>167</v>
      </c>
      <c r="P249" s="100" t="s">
        <v>7</v>
      </c>
    </row>
    <row r="250" spans="1:16" x14ac:dyDescent="0.25">
      <c r="A250" s="101">
        <v>17</v>
      </c>
      <c r="B250" s="148">
        <v>22039017</v>
      </c>
      <c r="C250" s="247"/>
      <c r="D250" s="149" t="s">
        <v>168</v>
      </c>
      <c r="E250" s="150">
        <v>2</v>
      </c>
      <c r="F250" s="150">
        <v>88</v>
      </c>
      <c r="G250" s="151" t="s">
        <v>169</v>
      </c>
      <c r="H250" s="152">
        <f t="shared" ref="H250:H261" si="32">E250*F250</f>
        <v>176</v>
      </c>
      <c r="I250" s="102"/>
      <c r="J250" s="250"/>
      <c r="K250" s="153" t="s">
        <v>170</v>
      </c>
      <c r="L250" s="154">
        <v>2</v>
      </c>
      <c r="M250" s="154">
        <v>90</v>
      </c>
      <c r="N250" s="155" t="s">
        <v>171</v>
      </c>
      <c r="O250" s="156">
        <f>M250*L250*0.8</f>
        <v>144</v>
      </c>
      <c r="P250" s="243" t="e">
        <f>(H262+O262)/(E262+(0.8*L262))</f>
        <v>#VALUE!</v>
      </c>
    </row>
    <row r="251" spans="1:16" x14ac:dyDescent="0.25">
      <c r="A251" s="83"/>
      <c r="B251" s="83"/>
      <c r="C251" s="247"/>
      <c r="D251" s="149" t="s">
        <v>182</v>
      </c>
      <c r="E251" s="154">
        <v>1</v>
      </c>
      <c r="F251" s="154">
        <v>72</v>
      </c>
      <c r="G251" s="151" t="s">
        <v>177</v>
      </c>
      <c r="H251" s="152">
        <f t="shared" si="32"/>
        <v>72</v>
      </c>
      <c r="I251" s="103"/>
      <c r="J251" s="250"/>
      <c r="K251" s="153" t="s">
        <v>193</v>
      </c>
      <c r="L251" s="154">
        <v>1</v>
      </c>
      <c r="M251" s="161">
        <v>75</v>
      </c>
      <c r="N251" s="151" t="s">
        <v>179</v>
      </c>
      <c r="O251" s="156">
        <f t="shared" ref="O251:O261" si="33">M251*L251*0.8</f>
        <v>60</v>
      </c>
      <c r="P251" s="244"/>
    </row>
    <row r="252" spans="1:16" ht="15" customHeight="1" x14ac:dyDescent="0.25">
      <c r="A252" s="83"/>
      <c r="B252" s="83"/>
      <c r="C252" s="247"/>
      <c r="D252" s="149" t="s">
        <v>180</v>
      </c>
      <c r="E252" s="154">
        <v>1</v>
      </c>
      <c r="F252" s="154">
        <v>50</v>
      </c>
      <c r="G252" s="151" t="s">
        <v>177</v>
      </c>
      <c r="H252" s="152">
        <f t="shared" si="32"/>
        <v>50</v>
      </c>
      <c r="I252" s="103"/>
      <c r="J252" s="250"/>
      <c r="K252" s="158" t="s">
        <v>205</v>
      </c>
      <c r="L252" s="150">
        <v>2</v>
      </c>
      <c r="M252" s="150">
        <v>80</v>
      </c>
      <c r="N252" s="151" t="s">
        <v>171</v>
      </c>
      <c r="O252" s="156">
        <f t="shared" si="33"/>
        <v>128</v>
      </c>
      <c r="P252" s="244"/>
    </row>
    <row r="253" spans="1:16" ht="15" customHeight="1" x14ac:dyDescent="0.25">
      <c r="A253" s="83"/>
      <c r="B253" s="83"/>
      <c r="C253" s="247"/>
      <c r="D253" s="149" t="s">
        <v>181</v>
      </c>
      <c r="E253" s="150">
        <v>3</v>
      </c>
      <c r="F253" s="150">
        <v>79</v>
      </c>
      <c r="G253" s="151" t="s">
        <v>169</v>
      </c>
      <c r="H253" s="152">
        <f t="shared" si="32"/>
        <v>237</v>
      </c>
      <c r="I253" s="103"/>
      <c r="J253" s="250"/>
      <c r="K253" s="158" t="s">
        <v>193</v>
      </c>
      <c r="L253" s="150">
        <v>1</v>
      </c>
      <c r="M253" s="159" t="s">
        <v>206</v>
      </c>
      <c r="N253" s="151" t="s">
        <v>179</v>
      </c>
      <c r="O253" s="156" t="e">
        <f t="shared" si="33"/>
        <v>#VALUE!</v>
      </c>
      <c r="P253" s="244"/>
    </row>
    <row r="254" spans="1:16" ht="15" customHeight="1" x14ac:dyDescent="0.25">
      <c r="A254" s="83"/>
      <c r="B254" s="83"/>
      <c r="C254" s="247"/>
      <c r="D254" s="149" t="s">
        <v>180</v>
      </c>
      <c r="E254" s="150">
        <v>1</v>
      </c>
      <c r="F254" s="150">
        <v>61</v>
      </c>
      <c r="G254" s="151" t="s">
        <v>177</v>
      </c>
      <c r="H254" s="152">
        <f t="shared" si="32"/>
        <v>61</v>
      </c>
      <c r="I254" s="103"/>
      <c r="J254" s="250"/>
      <c r="K254" s="158" t="s">
        <v>201</v>
      </c>
      <c r="L254" s="150">
        <v>2</v>
      </c>
      <c r="M254" s="150">
        <v>100</v>
      </c>
      <c r="N254" s="151" t="s">
        <v>171</v>
      </c>
      <c r="O254" s="156">
        <f t="shared" si="33"/>
        <v>160</v>
      </c>
      <c r="P254" s="244"/>
    </row>
    <row r="255" spans="1:16" ht="15" customHeight="1" x14ac:dyDescent="0.25">
      <c r="A255" s="83"/>
      <c r="B255" s="83"/>
      <c r="C255" s="247"/>
      <c r="D255" s="149" t="s">
        <v>191</v>
      </c>
      <c r="E255" s="150">
        <v>2</v>
      </c>
      <c r="F255" s="150">
        <v>78</v>
      </c>
      <c r="G255" s="151" t="s">
        <v>169</v>
      </c>
      <c r="H255" s="152">
        <f t="shared" si="32"/>
        <v>156</v>
      </c>
      <c r="I255" s="102"/>
      <c r="J255" s="250"/>
      <c r="K255" s="160" t="s">
        <v>197</v>
      </c>
      <c r="L255" s="154">
        <v>3</v>
      </c>
      <c r="M255" s="154">
        <v>78</v>
      </c>
      <c r="N255" s="151" t="s">
        <v>171</v>
      </c>
      <c r="O255" s="156">
        <f t="shared" si="33"/>
        <v>187.20000000000002</v>
      </c>
      <c r="P255" s="244"/>
    </row>
    <row r="256" spans="1:16" ht="15" customHeight="1" x14ac:dyDescent="0.25">
      <c r="A256" s="83"/>
      <c r="B256" s="83"/>
      <c r="C256" s="247"/>
      <c r="D256" s="149" t="s">
        <v>183</v>
      </c>
      <c r="E256" s="150">
        <v>3</v>
      </c>
      <c r="F256" s="150">
        <v>60</v>
      </c>
      <c r="G256" s="155" t="s">
        <v>169</v>
      </c>
      <c r="H256" s="152">
        <f t="shared" si="32"/>
        <v>180</v>
      </c>
      <c r="I256" s="103"/>
      <c r="J256" s="250"/>
      <c r="K256" s="160"/>
      <c r="L256" s="162"/>
      <c r="M256" s="162"/>
      <c r="N256" s="151"/>
      <c r="O256" s="156">
        <f t="shared" si="33"/>
        <v>0</v>
      </c>
      <c r="P256" s="244"/>
    </row>
    <row r="257" spans="1:16" ht="15" customHeight="1" x14ac:dyDescent="0.25">
      <c r="A257" s="83"/>
      <c r="B257" s="83"/>
      <c r="C257" s="247"/>
      <c r="D257" s="149" t="s">
        <v>184</v>
      </c>
      <c r="E257" s="150">
        <v>2</v>
      </c>
      <c r="F257" s="150">
        <v>79</v>
      </c>
      <c r="G257" s="155" t="s">
        <v>177</v>
      </c>
      <c r="H257" s="152">
        <f t="shared" si="32"/>
        <v>158</v>
      </c>
      <c r="I257" s="103"/>
      <c r="J257" s="250"/>
      <c r="K257" s="160"/>
      <c r="L257" s="162"/>
      <c r="M257" s="162"/>
      <c r="N257" s="151"/>
      <c r="O257" s="156">
        <f t="shared" si="33"/>
        <v>0</v>
      </c>
      <c r="P257" s="244"/>
    </row>
    <row r="258" spans="1:16" ht="15" customHeight="1" x14ac:dyDescent="0.25">
      <c r="A258" s="83"/>
      <c r="B258" s="83"/>
      <c r="C258" s="247"/>
      <c r="D258" s="149" t="s">
        <v>185</v>
      </c>
      <c r="E258" s="150">
        <v>1</v>
      </c>
      <c r="F258" s="150">
        <v>71</v>
      </c>
      <c r="G258" s="155" t="s">
        <v>169</v>
      </c>
      <c r="H258" s="152">
        <f t="shared" si="32"/>
        <v>71</v>
      </c>
      <c r="I258" s="102"/>
      <c r="J258" s="250"/>
      <c r="K258" s="160"/>
      <c r="L258" s="162"/>
      <c r="M258" s="162"/>
      <c r="N258" s="151"/>
      <c r="O258" s="156">
        <f t="shared" si="33"/>
        <v>0</v>
      </c>
      <c r="P258" s="244"/>
    </row>
    <row r="259" spans="1:16" ht="15" customHeight="1" x14ac:dyDescent="0.25">
      <c r="A259" s="83"/>
      <c r="B259" s="83"/>
      <c r="C259" s="247"/>
      <c r="D259" s="149"/>
      <c r="E259" s="159"/>
      <c r="F259" s="159"/>
      <c r="G259" s="155"/>
      <c r="H259" s="152">
        <f t="shared" si="32"/>
        <v>0</v>
      </c>
      <c r="I259" s="102"/>
      <c r="J259" s="250"/>
      <c r="K259" s="160"/>
      <c r="L259" s="162"/>
      <c r="M259" s="162"/>
      <c r="N259" s="151"/>
      <c r="O259" s="156">
        <f t="shared" si="33"/>
        <v>0</v>
      </c>
      <c r="P259" s="244"/>
    </row>
    <row r="260" spans="1:16" ht="15" customHeight="1" x14ac:dyDescent="0.25">
      <c r="A260" s="83"/>
      <c r="B260" s="83"/>
      <c r="C260" s="247"/>
      <c r="D260" s="149"/>
      <c r="E260" s="163"/>
      <c r="F260" s="159"/>
      <c r="G260" s="155"/>
      <c r="H260" s="152">
        <f t="shared" si="32"/>
        <v>0</v>
      </c>
      <c r="I260" s="102"/>
      <c r="J260" s="250"/>
      <c r="K260" s="164"/>
      <c r="L260" s="165"/>
      <c r="M260" s="165"/>
      <c r="N260" s="151"/>
      <c r="O260" s="156">
        <f t="shared" si="33"/>
        <v>0</v>
      </c>
      <c r="P260" s="244"/>
    </row>
    <row r="261" spans="1:16" ht="15" customHeight="1" x14ac:dyDescent="0.25">
      <c r="A261" s="83"/>
      <c r="B261" s="83"/>
      <c r="C261" s="248"/>
      <c r="D261" s="166"/>
      <c r="E261" s="165"/>
      <c r="F261" s="165"/>
      <c r="G261" s="151"/>
      <c r="H261" s="152">
        <f t="shared" si="32"/>
        <v>0</v>
      </c>
      <c r="I261" s="102"/>
      <c r="J261" s="251"/>
      <c r="K261" s="158"/>
      <c r="L261" s="165"/>
      <c r="M261" s="165"/>
      <c r="N261" s="151"/>
      <c r="O261" s="156">
        <f t="shared" si="33"/>
        <v>0</v>
      </c>
      <c r="P261" s="244"/>
    </row>
    <row r="262" spans="1:16" ht="15" customHeight="1" thickBot="1" x14ac:dyDescent="0.3">
      <c r="A262" s="84"/>
      <c r="B262" s="84"/>
      <c r="C262" s="167"/>
      <c r="D262" s="168"/>
      <c r="E262" s="169">
        <f>SUM(E250:E261)</f>
        <v>16</v>
      </c>
      <c r="F262" s="169">
        <f>SUM(F250:F261)</f>
        <v>638</v>
      </c>
      <c r="G262" s="170"/>
      <c r="H262" s="171">
        <f>SUM(H250:H261)</f>
        <v>1161</v>
      </c>
      <c r="I262" s="104"/>
      <c r="J262" s="167"/>
      <c r="K262" s="172"/>
      <c r="L262" s="169">
        <f>SUM(L250:L261)</f>
        <v>11</v>
      </c>
      <c r="M262" s="169">
        <f>SUM(M250:M261)</f>
        <v>423</v>
      </c>
      <c r="N262" s="170"/>
      <c r="O262" s="169" t="e">
        <f>SUM(O250:O261)</f>
        <v>#VALUE!</v>
      </c>
      <c r="P262" s="245"/>
    </row>
    <row r="263" spans="1:16" ht="15.75" customHeight="1" thickTop="1" thickBot="1" x14ac:dyDescent="0.3">
      <c r="A263" s="23"/>
      <c r="B263" s="23"/>
      <c r="C263" s="23"/>
      <c r="D263" s="23"/>
      <c r="E263" s="4"/>
      <c r="F263" s="4"/>
      <c r="G263" s="31"/>
      <c r="H263" s="4"/>
      <c r="I263" s="23"/>
      <c r="J263" s="23"/>
      <c r="K263" s="23"/>
      <c r="L263" s="4"/>
      <c r="M263" s="4"/>
      <c r="N263" s="31"/>
      <c r="O263" s="4"/>
      <c r="P263" s="23"/>
    </row>
    <row r="264" spans="1:16" ht="15.75" customHeight="1" thickTop="1" x14ac:dyDescent="0.25">
      <c r="A264" s="141" t="s">
        <v>5</v>
      </c>
      <c r="B264" s="95" t="s">
        <v>6</v>
      </c>
      <c r="C264" s="246"/>
      <c r="D264" s="96" t="s">
        <v>162</v>
      </c>
      <c r="E264" s="108" t="s">
        <v>163</v>
      </c>
      <c r="F264" s="108" t="s">
        <v>164</v>
      </c>
      <c r="G264" s="98"/>
      <c r="H264" s="108" t="s">
        <v>165</v>
      </c>
      <c r="I264" s="99"/>
      <c r="J264" s="249" t="s">
        <v>166</v>
      </c>
      <c r="K264" s="97" t="s">
        <v>162</v>
      </c>
      <c r="L264" s="108" t="s">
        <v>163</v>
      </c>
      <c r="M264" s="108" t="s">
        <v>164</v>
      </c>
      <c r="N264" s="98"/>
      <c r="O264" s="108" t="s">
        <v>167</v>
      </c>
      <c r="P264" s="100" t="s">
        <v>7</v>
      </c>
    </row>
    <row r="265" spans="1:16" ht="26.25" customHeight="1" x14ac:dyDescent="0.25">
      <c r="A265" s="101">
        <v>18</v>
      </c>
      <c r="B265" s="148">
        <v>22039018</v>
      </c>
      <c r="C265" s="247"/>
      <c r="D265" s="149" t="s">
        <v>172</v>
      </c>
      <c r="E265" s="150">
        <v>2</v>
      </c>
      <c r="F265" s="150">
        <v>88</v>
      </c>
      <c r="G265" s="151" t="s">
        <v>169</v>
      </c>
      <c r="H265" s="152">
        <f t="shared" ref="H265:H276" si="34">E265*F265</f>
        <v>176</v>
      </c>
      <c r="I265" s="102"/>
      <c r="J265" s="250"/>
      <c r="K265" s="153" t="s">
        <v>186</v>
      </c>
      <c r="L265" s="154">
        <v>2</v>
      </c>
      <c r="M265" s="154">
        <v>98</v>
      </c>
      <c r="N265" s="155" t="s">
        <v>171</v>
      </c>
      <c r="O265" s="156">
        <f>M265*L265*0.8</f>
        <v>156.80000000000001</v>
      </c>
      <c r="P265" s="243">
        <f>(H277+O277)/(E277+(0.8*L277))</f>
        <v>89.241666666666674</v>
      </c>
    </row>
    <row r="266" spans="1:16" x14ac:dyDescent="0.25">
      <c r="A266" s="83"/>
      <c r="B266" s="83"/>
      <c r="C266" s="247"/>
      <c r="D266" s="149" t="s">
        <v>176</v>
      </c>
      <c r="E266" s="157">
        <v>1</v>
      </c>
      <c r="F266" s="161">
        <v>75</v>
      </c>
      <c r="G266" s="151" t="s">
        <v>177</v>
      </c>
      <c r="H266" s="152">
        <f t="shared" si="34"/>
        <v>75</v>
      </c>
      <c r="I266" s="103"/>
      <c r="J266" s="250"/>
      <c r="K266" s="153" t="s">
        <v>187</v>
      </c>
      <c r="L266" s="154">
        <v>2</v>
      </c>
      <c r="M266" s="154">
        <v>99</v>
      </c>
      <c r="N266" s="151" t="s">
        <v>171</v>
      </c>
      <c r="O266" s="156">
        <f t="shared" ref="O266:O276" si="35">M266*L266*0.8</f>
        <v>158.4</v>
      </c>
      <c r="P266" s="244"/>
    </row>
    <row r="267" spans="1:16" ht="15" customHeight="1" x14ac:dyDescent="0.25">
      <c r="A267" s="83"/>
      <c r="B267" s="83"/>
      <c r="C267" s="247"/>
      <c r="D267" s="149" t="s">
        <v>180</v>
      </c>
      <c r="E267" s="154">
        <v>1</v>
      </c>
      <c r="F267" s="161">
        <v>75</v>
      </c>
      <c r="G267" s="151" t="s">
        <v>177</v>
      </c>
      <c r="H267" s="152">
        <f t="shared" si="34"/>
        <v>75</v>
      </c>
      <c r="I267" s="103"/>
      <c r="J267" s="250"/>
      <c r="K267" s="158" t="s">
        <v>205</v>
      </c>
      <c r="L267" s="150">
        <v>2</v>
      </c>
      <c r="M267" s="159">
        <v>80</v>
      </c>
      <c r="N267" s="151" t="s">
        <v>171</v>
      </c>
      <c r="O267" s="156">
        <f t="shared" si="35"/>
        <v>128</v>
      </c>
      <c r="P267" s="244"/>
    </row>
    <row r="268" spans="1:16" ht="15" customHeight="1" x14ac:dyDescent="0.25">
      <c r="A268" s="83"/>
      <c r="B268" s="83"/>
      <c r="C268" s="247"/>
      <c r="D268" s="149" t="s">
        <v>181</v>
      </c>
      <c r="E268" s="150">
        <v>3</v>
      </c>
      <c r="F268" s="150">
        <v>92</v>
      </c>
      <c r="G268" s="151" t="s">
        <v>169</v>
      </c>
      <c r="H268" s="152">
        <f t="shared" si="34"/>
        <v>276</v>
      </c>
      <c r="I268" s="103"/>
      <c r="J268" s="250"/>
      <c r="K268" s="158" t="s">
        <v>188</v>
      </c>
      <c r="L268" s="150">
        <v>2</v>
      </c>
      <c r="M268" s="150">
        <v>90</v>
      </c>
      <c r="N268" s="151" t="s">
        <v>171</v>
      </c>
      <c r="O268" s="156">
        <f t="shared" si="35"/>
        <v>144</v>
      </c>
      <c r="P268" s="244"/>
    </row>
    <row r="269" spans="1:16" ht="15" customHeight="1" x14ac:dyDescent="0.25">
      <c r="A269" s="83"/>
      <c r="B269" s="83"/>
      <c r="C269" s="247"/>
      <c r="D269" s="149" t="s">
        <v>182</v>
      </c>
      <c r="E269" s="150">
        <v>1</v>
      </c>
      <c r="F269" s="150">
        <v>90</v>
      </c>
      <c r="G269" s="151" t="s">
        <v>177</v>
      </c>
      <c r="H269" s="152">
        <f t="shared" si="34"/>
        <v>90</v>
      </c>
      <c r="I269" s="103"/>
      <c r="J269" s="250"/>
      <c r="K269" s="158" t="s">
        <v>195</v>
      </c>
      <c r="L269" s="150">
        <v>1</v>
      </c>
      <c r="M269" s="150">
        <v>90</v>
      </c>
      <c r="N269" s="151" t="s">
        <v>179</v>
      </c>
      <c r="O269" s="156">
        <f t="shared" si="35"/>
        <v>72</v>
      </c>
      <c r="P269" s="244"/>
    </row>
    <row r="270" spans="1:16" ht="15" customHeight="1" x14ac:dyDescent="0.25">
      <c r="A270" s="83"/>
      <c r="B270" s="83"/>
      <c r="C270" s="247"/>
      <c r="D270" s="149" t="s">
        <v>191</v>
      </c>
      <c r="E270" s="150">
        <v>2</v>
      </c>
      <c r="F270" s="150">
        <v>90</v>
      </c>
      <c r="G270" s="151" t="s">
        <v>169</v>
      </c>
      <c r="H270" s="152">
        <f t="shared" si="34"/>
        <v>180</v>
      </c>
      <c r="I270" s="102"/>
      <c r="J270" s="250"/>
      <c r="K270" s="160" t="s">
        <v>207</v>
      </c>
      <c r="L270" s="154">
        <v>1</v>
      </c>
      <c r="M270" s="154">
        <v>92</v>
      </c>
      <c r="N270" s="151" t="s">
        <v>208</v>
      </c>
      <c r="O270" s="156">
        <f t="shared" si="35"/>
        <v>73.600000000000009</v>
      </c>
      <c r="P270" s="244"/>
    </row>
    <row r="271" spans="1:16" ht="15" customHeight="1" x14ac:dyDescent="0.25">
      <c r="A271" s="83"/>
      <c r="B271" s="83"/>
      <c r="C271" s="247"/>
      <c r="D271" s="149" t="s">
        <v>183</v>
      </c>
      <c r="E271" s="150">
        <v>3</v>
      </c>
      <c r="F271" s="150">
        <v>91</v>
      </c>
      <c r="G271" s="155" t="s">
        <v>169</v>
      </c>
      <c r="H271" s="152">
        <f t="shared" si="34"/>
        <v>273</v>
      </c>
      <c r="I271" s="103"/>
      <c r="J271" s="250"/>
      <c r="K271" s="160"/>
      <c r="L271" s="162"/>
      <c r="M271" s="162"/>
      <c r="N271" s="151"/>
      <c r="O271" s="156">
        <f t="shared" si="35"/>
        <v>0</v>
      </c>
      <c r="P271" s="244"/>
    </row>
    <row r="272" spans="1:16" ht="15" customHeight="1" x14ac:dyDescent="0.25">
      <c r="A272" s="83"/>
      <c r="B272" s="83"/>
      <c r="C272" s="247"/>
      <c r="D272" s="149" t="s">
        <v>184</v>
      </c>
      <c r="E272" s="150">
        <v>2</v>
      </c>
      <c r="F272" s="150">
        <v>88</v>
      </c>
      <c r="G272" s="155" t="s">
        <v>177</v>
      </c>
      <c r="H272" s="152">
        <f t="shared" si="34"/>
        <v>176</v>
      </c>
      <c r="I272" s="103"/>
      <c r="J272" s="250"/>
      <c r="K272" s="160"/>
      <c r="L272" s="162"/>
      <c r="M272" s="162"/>
      <c r="N272" s="151"/>
      <c r="O272" s="156">
        <f t="shared" si="35"/>
        <v>0</v>
      </c>
      <c r="P272" s="244"/>
    </row>
    <row r="273" spans="1:16" ht="15" customHeight="1" x14ac:dyDescent="0.25">
      <c r="A273" s="83"/>
      <c r="B273" s="83"/>
      <c r="C273" s="247"/>
      <c r="D273" s="149" t="s">
        <v>185</v>
      </c>
      <c r="E273" s="150">
        <v>1</v>
      </c>
      <c r="F273" s="150">
        <v>88</v>
      </c>
      <c r="G273" s="155" t="s">
        <v>169</v>
      </c>
      <c r="H273" s="152">
        <f t="shared" si="34"/>
        <v>88</v>
      </c>
      <c r="I273" s="102"/>
      <c r="J273" s="250"/>
      <c r="K273" s="160"/>
      <c r="L273" s="162"/>
      <c r="M273" s="162"/>
      <c r="N273" s="151"/>
      <c r="O273" s="156">
        <f t="shared" si="35"/>
        <v>0</v>
      </c>
      <c r="P273" s="244"/>
    </row>
    <row r="274" spans="1:16" ht="15" customHeight="1" x14ac:dyDescent="0.25">
      <c r="A274" s="83"/>
      <c r="B274" s="83"/>
      <c r="C274" s="247"/>
      <c r="D274" s="149"/>
      <c r="E274" s="159"/>
      <c r="F274" s="159"/>
      <c r="G274" s="155"/>
      <c r="H274" s="152">
        <f t="shared" si="34"/>
        <v>0</v>
      </c>
      <c r="I274" s="102"/>
      <c r="J274" s="250"/>
      <c r="K274" s="160"/>
      <c r="L274" s="162"/>
      <c r="M274" s="162"/>
      <c r="N274" s="151"/>
      <c r="O274" s="156">
        <f t="shared" si="35"/>
        <v>0</v>
      </c>
      <c r="P274" s="244"/>
    </row>
    <row r="275" spans="1:16" ht="15" customHeight="1" x14ac:dyDescent="0.25">
      <c r="A275" s="83"/>
      <c r="B275" s="83"/>
      <c r="C275" s="247"/>
      <c r="D275" s="149"/>
      <c r="E275" s="163"/>
      <c r="F275" s="159"/>
      <c r="G275" s="155"/>
      <c r="H275" s="152">
        <f t="shared" si="34"/>
        <v>0</v>
      </c>
      <c r="I275" s="102"/>
      <c r="J275" s="250"/>
      <c r="K275" s="164"/>
      <c r="L275" s="165"/>
      <c r="M275" s="165"/>
      <c r="N275" s="151"/>
      <c r="O275" s="156">
        <f t="shared" si="35"/>
        <v>0</v>
      </c>
      <c r="P275" s="244"/>
    </row>
    <row r="276" spans="1:16" ht="15" customHeight="1" x14ac:dyDescent="0.25">
      <c r="A276" s="83"/>
      <c r="B276" s="83"/>
      <c r="C276" s="248"/>
      <c r="D276" s="166"/>
      <c r="E276" s="165"/>
      <c r="F276" s="165"/>
      <c r="G276" s="151"/>
      <c r="H276" s="152">
        <f t="shared" si="34"/>
        <v>0</v>
      </c>
      <c r="I276" s="102"/>
      <c r="J276" s="251"/>
      <c r="K276" s="158"/>
      <c r="L276" s="165"/>
      <c r="M276" s="165"/>
      <c r="N276" s="151"/>
      <c r="O276" s="156">
        <f t="shared" si="35"/>
        <v>0</v>
      </c>
      <c r="P276" s="244"/>
    </row>
    <row r="277" spans="1:16" ht="15" customHeight="1" thickBot="1" x14ac:dyDescent="0.3">
      <c r="A277" s="84"/>
      <c r="B277" s="84"/>
      <c r="C277" s="167"/>
      <c r="D277" s="168"/>
      <c r="E277" s="169">
        <f>SUM(E265:E276)</f>
        <v>16</v>
      </c>
      <c r="F277" s="169">
        <f>SUM(F265:F276)</f>
        <v>777</v>
      </c>
      <c r="G277" s="170"/>
      <c r="H277" s="171">
        <f>SUM(H265:H276)</f>
        <v>1409</v>
      </c>
      <c r="I277" s="104"/>
      <c r="J277" s="167"/>
      <c r="K277" s="172"/>
      <c r="L277" s="169">
        <f>SUM(L265:L276)</f>
        <v>10</v>
      </c>
      <c r="M277" s="169">
        <f>SUM(M265:M276)</f>
        <v>549</v>
      </c>
      <c r="N277" s="170"/>
      <c r="O277" s="169">
        <f>SUM(O265:O276)</f>
        <v>732.80000000000007</v>
      </c>
      <c r="P277" s="245"/>
    </row>
    <row r="278" spans="1:16" ht="15.75" customHeight="1" thickTop="1" thickBot="1" x14ac:dyDescent="0.3">
      <c r="A278" s="23"/>
      <c r="B278" s="23"/>
      <c r="C278" s="23"/>
      <c r="D278" s="23"/>
      <c r="E278" s="4"/>
      <c r="F278" s="4"/>
      <c r="G278" s="31"/>
      <c r="H278" s="4"/>
      <c r="I278" s="23"/>
      <c r="J278" s="23"/>
      <c r="K278" s="23"/>
      <c r="L278" s="4"/>
      <c r="M278" s="4"/>
      <c r="N278" s="31"/>
      <c r="O278" s="4"/>
      <c r="P278" s="23"/>
    </row>
    <row r="279" spans="1:16" ht="15.75" customHeight="1" thickTop="1" x14ac:dyDescent="0.25">
      <c r="A279" s="141" t="s">
        <v>5</v>
      </c>
      <c r="B279" s="95" t="s">
        <v>6</v>
      </c>
      <c r="C279" s="246"/>
      <c r="D279" s="96" t="s">
        <v>162</v>
      </c>
      <c r="E279" s="108" t="s">
        <v>163</v>
      </c>
      <c r="F279" s="108" t="s">
        <v>164</v>
      </c>
      <c r="G279" s="98"/>
      <c r="H279" s="108" t="s">
        <v>165</v>
      </c>
      <c r="I279" s="99"/>
      <c r="J279" s="249" t="s">
        <v>166</v>
      </c>
      <c r="K279" s="97" t="s">
        <v>162</v>
      </c>
      <c r="L279" s="108" t="s">
        <v>163</v>
      </c>
      <c r="M279" s="108" t="s">
        <v>164</v>
      </c>
      <c r="N279" s="98"/>
      <c r="O279" s="108" t="s">
        <v>167</v>
      </c>
      <c r="P279" s="100" t="s">
        <v>7</v>
      </c>
    </row>
    <row r="280" spans="1:16" ht="26.25" customHeight="1" x14ac:dyDescent="0.25">
      <c r="A280" s="101">
        <v>19</v>
      </c>
      <c r="B280" s="148">
        <v>22039019</v>
      </c>
      <c r="C280" s="247"/>
      <c r="D280" s="149" t="s">
        <v>184</v>
      </c>
      <c r="E280" s="150">
        <v>2</v>
      </c>
      <c r="F280" s="150">
        <v>92</v>
      </c>
      <c r="G280" s="151" t="s">
        <v>177</v>
      </c>
      <c r="H280" s="152">
        <f t="shared" ref="H280:H291" si="36">E280*F280</f>
        <v>184</v>
      </c>
      <c r="I280" s="102"/>
      <c r="J280" s="250"/>
      <c r="K280" s="153" t="s">
        <v>186</v>
      </c>
      <c r="L280" s="154">
        <v>2</v>
      </c>
      <c r="M280" s="154">
        <v>99</v>
      </c>
      <c r="N280" s="155" t="s">
        <v>171</v>
      </c>
      <c r="O280" s="156">
        <f>M280*L280*0.8</f>
        <v>158.4</v>
      </c>
      <c r="P280" s="243">
        <f>(H292+O292)/(E292+(0.8*L292))</f>
        <v>89.382608695652181</v>
      </c>
    </row>
    <row r="281" spans="1:16" x14ac:dyDescent="0.25">
      <c r="A281" s="83"/>
      <c r="B281" s="83"/>
      <c r="C281" s="247"/>
      <c r="D281" s="149" t="s">
        <v>198</v>
      </c>
      <c r="E281" s="157">
        <v>2</v>
      </c>
      <c r="F281" s="154">
        <v>96</v>
      </c>
      <c r="G281" s="151" t="s">
        <v>169</v>
      </c>
      <c r="H281" s="152">
        <f t="shared" si="36"/>
        <v>192</v>
      </c>
      <c r="I281" s="103"/>
      <c r="J281" s="250"/>
      <c r="K281" s="153" t="s">
        <v>187</v>
      </c>
      <c r="L281" s="154">
        <v>2</v>
      </c>
      <c r="M281" s="154">
        <v>99</v>
      </c>
      <c r="N281" s="151" t="s">
        <v>171</v>
      </c>
      <c r="O281" s="156">
        <f t="shared" ref="O281:O291" si="37">M281*L281*0.8</f>
        <v>158.4</v>
      </c>
      <c r="P281" s="244"/>
    </row>
    <row r="282" spans="1:16" ht="15" customHeight="1" x14ac:dyDescent="0.25">
      <c r="A282" s="83"/>
      <c r="B282" s="83"/>
      <c r="C282" s="247"/>
      <c r="D282" s="149" t="s">
        <v>180</v>
      </c>
      <c r="E282" s="154">
        <v>1</v>
      </c>
      <c r="F282" s="154">
        <v>76</v>
      </c>
      <c r="G282" s="151" t="s">
        <v>177</v>
      </c>
      <c r="H282" s="152">
        <f t="shared" si="36"/>
        <v>76</v>
      </c>
      <c r="I282" s="103"/>
      <c r="J282" s="250"/>
      <c r="K282" s="158" t="s">
        <v>189</v>
      </c>
      <c r="L282" s="150">
        <v>1</v>
      </c>
      <c r="M282" s="150">
        <v>88</v>
      </c>
      <c r="N282" s="151" t="s">
        <v>179</v>
      </c>
      <c r="O282" s="156">
        <f t="shared" si="37"/>
        <v>70.400000000000006</v>
      </c>
      <c r="P282" s="244"/>
    </row>
    <row r="283" spans="1:16" ht="15" customHeight="1" x14ac:dyDescent="0.25">
      <c r="A283" s="83"/>
      <c r="B283" s="83"/>
      <c r="C283" s="247"/>
      <c r="D283" s="149" t="s">
        <v>182</v>
      </c>
      <c r="E283" s="150">
        <v>1</v>
      </c>
      <c r="F283" s="150">
        <v>87</v>
      </c>
      <c r="G283" s="151" t="s">
        <v>177</v>
      </c>
      <c r="H283" s="152">
        <f t="shared" si="36"/>
        <v>87</v>
      </c>
      <c r="I283" s="103"/>
      <c r="J283" s="250"/>
      <c r="K283" s="158" t="s">
        <v>205</v>
      </c>
      <c r="L283" s="150">
        <v>2</v>
      </c>
      <c r="M283" s="150">
        <v>90</v>
      </c>
      <c r="N283" s="151" t="s">
        <v>171</v>
      </c>
      <c r="O283" s="156">
        <f t="shared" si="37"/>
        <v>144</v>
      </c>
      <c r="P283" s="244"/>
    </row>
    <row r="284" spans="1:16" ht="15" customHeight="1" x14ac:dyDescent="0.25">
      <c r="A284" s="83"/>
      <c r="B284" s="83"/>
      <c r="C284" s="247"/>
      <c r="D284" s="149" t="s">
        <v>181</v>
      </c>
      <c r="E284" s="150">
        <v>3</v>
      </c>
      <c r="F284" s="150">
        <v>90</v>
      </c>
      <c r="G284" s="151" t="s">
        <v>169</v>
      </c>
      <c r="H284" s="152">
        <f t="shared" si="36"/>
        <v>270</v>
      </c>
      <c r="I284" s="103"/>
      <c r="J284" s="250"/>
      <c r="K284" s="158" t="s">
        <v>197</v>
      </c>
      <c r="L284" s="150">
        <v>3</v>
      </c>
      <c r="M284" s="150">
        <v>89</v>
      </c>
      <c r="N284" s="151" t="s">
        <v>171</v>
      </c>
      <c r="O284" s="156">
        <f t="shared" si="37"/>
        <v>213.60000000000002</v>
      </c>
      <c r="P284" s="244"/>
    </row>
    <row r="285" spans="1:16" ht="15" customHeight="1" x14ac:dyDescent="0.25">
      <c r="A285" s="83"/>
      <c r="B285" s="83"/>
      <c r="C285" s="247"/>
      <c r="D285" s="149" t="s">
        <v>190</v>
      </c>
      <c r="E285" s="150">
        <v>2</v>
      </c>
      <c r="F285" s="150">
        <v>92</v>
      </c>
      <c r="G285" s="151" t="s">
        <v>169</v>
      </c>
      <c r="H285" s="152">
        <f t="shared" si="36"/>
        <v>184</v>
      </c>
      <c r="I285" s="102"/>
      <c r="J285" s="250"/>
      <c r="K285" s="160"/>
      <c r="L285" s="161"/>
      <c r="M285" s="161"/>
      <c r="N285" s="151"/>
      <c r="O285" s="156">
        <f t="shared" si="37"/>
        <v>0</v>
      </c>
      <c r="P285" s="244"/>
    </row>
    <row r="286" spans="1:16" ht="15" customHeight="1" x14ac:dyDescent="0.25">
      <c r="A286" s="83"/>
      <c r="B286" s="83"/>
      <c r="C286" s="247"/>
      <c r="D286" s="149" t="s">
        <v>183</v>
      </c>
      <c r="E286" s="150">
        <v>3</v>
      </c>
      <c r="F286" s="150">
        <v>76</v>
      </c>
      <c r="G286" s="155" t="s">
        <v>169</v>
      </c>
      <c r="H286" s="152">
        <f t="shared" si="36"/>
        <v>228</v>
      </c>
      <c r="I286" s="103"/>
      <c r="J286" s="250"/>
      <c r="K286" s="160"/>
      <c r="L286" s="162"/>
      <c r="M286" s="162"/>
      <c r="N286" s="151"/>
      <c r="O286" s="156">
        <f t="shared" si="37"/>
        <v>0</v>
      </c>
      <c r="P286" s="244"/>
    </row>
    <row r="287" spans="1:16" ht="15" customHeight="1" x14ac:dyDescent="0.25">
      <c r="A287" s="83"/>
      <c r="B287" s="83"/>
      <c r="C287" s="247"/>
      <c r="D287" s="149" t="s">
        <v>185</v>
      </c>
      <c r="E287" s="150">
        <v>1</v>
      </c>
      <c r="F287" s="150">
        <v>90</v>
      </c>
      <c r="G287" s="155" t="s">
        <v>169</v>
      </c>
      <c r="H287" s="152">
        <f t="shared" si="36"/>
        <v>90</v>
      </c>
      <c r="I287" s="103"/>
      <c r="J287" s="250"/>
      <c r="K287" s="160"/>
      <c r="L287" s="162"/>
      <c r="M287" s="162"/>
      <c r="N287" s="151"/>
      <c r="O287" s="156">
        <f t="shared" si="37"/>
        <v>0</v>
      </c>
      <c r="P287" s="244"/>
    </row>
    <row r="288" spans="1:16" ht="15" customHeight="1" x14ac:dyDescent="0.25">
      <c r="A288" s="83"/>
      <c r="B288" s="83"/>
      <c r="C288" s="247"/>
      <c r="D288" s="149"/>
      <c r="E288" s="159"/>
      <c r="F288" s="159"/>
      <c r="G288" s="155"/>
      <c r="H288" s="152">
        <f t="shared" si="36"/>
        <v>0</v>
      </c>
      <c r="I288" s="102"/>
      <c r="J288" s="250"/>
      <c r="K288" s="160"/>
      <c r="L288" s="162"/>
      <c r="M288" s="162"/>
      <c r="N288" s="151"/>
      <c r="O288" s="156">
        <f t="shared" si="37"/>
        <v>0</v>
      </c>
      <c r="P288" s="244"/>
    </row>
    <row r="289" spans="1:16" ht="15" customHeight="1" x14ac:dyDescent="0.25">
      <c r="A289" s="83"/>
      <c r="B289" s="83"/>
      <c r="C289" s="247"/>
      <c r="D289" s="149"/>
      <c r="E289" s="159"/>
      <c r="F289" s="159"/>
      <c r="G289" s="155"/>
      <c r="H289" s="152">
        <f t="shared" si="36"/>
        <v>0</v>
      </c>
      <c r="I289" s="102"/>
      <c r="J289" s="250"/>
      <c r="K289" s="160"/>
      <c r="L289" s="162"/>
      <c r="M289" s="162"/>
      <c r="N289" s="151"/>
      <c r="O289" s="156">
        <f t="shared" si="37"/>
        <v>0</v>
      </c>
      <c r="P289" s="244"/>
    </row>
    <row r="290" spans="1:16" ht="15" customHeight="1" x14ac:dyDescent="0.25">
      <c r="A290" s="83"/>
      <c r="B290" s="83"/>
      <c r="C290" s="247"/>
      <c r="D290" s="149"/>
      <c r="E290" s="163"/>
      <c r="F290" s="159"/>
      <c r="G290" s="155"/>
      <c r="H290" s="152">
        <f t="shared" si="36"/>
        <v>0</v>
      </c>
      <c r="I290" s="102"/>
      <c r="J290" s="250"/>
      <c r="K290" s="164"/>
      <c r="L290" s="165"/>
      <c r="M290" s="165"/>
      <c r="N290" s="151"/>
      <c r="O290" s="156">
        <f t="shared" si="37"/>
        <v>0</v>
      </c>
      <c r="P290" s="244"/>
    </row>
    <row r="291" spans="1:16" ht="15" customHeight="1" x14ac:dyDescent="0.25">
      <c r="A291" s="83"/>
      <c r="B291" s="83"/>
      <c r="C291" s="248"/>
      <c r="D291" s="166"/>
      <c r="E291" s="165"/>
      <c r="F291" s="165"/>
      <c r="G291" s="151"/>
      <c r="H291" s="152">
        <f t="shared" si="36"/>
        <v>0</v>
      </c>
      <c r="I291" s="102"/>
      <c r="J291" s="251"/>
      <c r="K291" s="158"/>
      <c r="L291" s="165"/>
      <c r="M291" s="165"/>
      <c r="N291" s="151"/>
      <c r="O291" s="156">
        <f t="shared" si="37"/>
        <v>0</v>
      </c>
      <c r="P291" s="244"/>
    </row>
    <row r="292" spans="1:16" ht="15" customHeight="1" thickBot="1" x14ac:dyDescent="0.3">
      <c r="A292" s="84"/>
      <c r="B292" s="84"/>
      <c r="C292" s="167"/>
      <c r="D292" s="168"/>
      <c r="E292" s="169">
        <f>SUM(E280:E291)</f>
        <v>15</v>
      </c>
      <c r="F292" s="169">
        <f>SUM(F280:F291)</f>
        <v>699</v>
      </c>
      <c r="G292" s="170"/>
      <c r="H292" s="171">
        <f>SUM(H280:H291)</f>
        <v>1311</v>
      </c>
      <c r="I292" s="104"/>
      <c r="J292" s="167"/>
      <c r="K292" s="172"/>
      <c r="L292" s="169">
        <f>SUM(L280:L291)</f>
        <v>10</v>
      </c>
      <c r="M292" s="169">
        <f>SUM(M280:M291)</f>
        <v>465</v>
      </c>
      <c r="N292" s="170"/>
      <c r="O292" s="169">
        <f>SUM(O280:O291)</f>
        <v>744.80000000000007</v>
      </c>
      <c r="P292" s="245"/>
    </row>
    <row r="293" spans="1:16" ht="15.75" customHeight="1" thickTop="1" thickBot="1" x14ac:dyDescent="0.3">
      <c r="A293" s="23"/>
      <c r="B293" s="23"/>
      <c r="C293" s="23"/>
      <c r="D293" s="23"/>
      <c r="E293" s="4"/>
      <c r="F293" s="4"/>
      <c r="G293" s="31"/>
      <c r="H293" s="4"/>
      <c r="I293" s="23"/>
      <c r="J293" s="23"/>
      <c r="K293" s="23"/>
      <c r="L293" s="4"/>
      <c r="M293" s="4"/>
      <c r="N293" s="31"/>
      <c r="O293" s="4"/>
      <c r="P293" s="23"/>
    </row>
    <row r="294" spans="1:16" ht="15.75" customHeight="1" thickTop="1" x14ac:dyDescent="0.25">
      <c r="A294" s="141" t="s">
        <v>5</v>
      </c>
      <c r="B294" s="95" t="s">
        <v>6</v>
      </c>
      <c r="C294" s="246"/>
      <c r="D294" s="96" t="s">
        <v>162</v>
      </c>
      <c r="E294" s="108" t="s">
        <v>163</v>
      </c>
      <c r="F294" s="108" t="s">
        <v>164</v>
      </c>
      <c r="G294" s="98"/>
      <c r="H294" s="108" t="s">
        <v>165</v>
      </c>
      <c r="I294" s="99"/>
      <c r="J294" s="249" t="s">
        <v>166</v>
      </c>
      <c r="K294" s="97" t="s">
        <v>162</v>
      </c>
      <c r="L294" s="108" t="s">
        <v>163</v>
      </c>
      <c r="M294" s="108" t="s">
        <v>164</v>
      </c>
      <c r="N294" s="98"/>
      <c r="O294" s="108" t="s">
        <v>167</v>
      </c>
      <c r="P294" s="100" t="s">
        <v>7</v>
      </c>
    </row>
    <row r="295" spans="1:16" ht="26.25" customHeight="1" x14ac:dyDescent="0.25">
      <c r="A295" s="101">
        <v>20</v>
      </c>
      <c r="B295" s="148">
        <v>22039020</v>
      </c>
      <c r="C295" s="247"/>
      <c r="D295" s="149" t="s">
        <v>168</v>
      </c>
      <c r="E295" s="150">
        <v>2</v>
      </c>
      <c r="F295" s="150">
        <v>93</v>
      </c>
      <c r="G295" s="151" t="s">
        <v>169</v>
      </c>
      <c r="H295" s="152">
        <f t="shared" ref="H295:H306" si="38">E295*F295</f>
        <v>186</v>
      </c>
      <c r="I295" s="102"/>
      <c r="J295" s="250"/>
      <c r="K295" s="153" t="s">
        <v>173</v>
      </c>
      <c r="L295" s="154">
        <v>2</v>
      </c>
      <c r="M295" s="154">
        <v>96</v>
      </c>
      <c r="N295" s="155" t="s">
        <v>171</v>
      </c>
      <c r="O295" s="156">
        <f>M295*L295*0.8</f>
        <v>153.60000000000002</v>
      </c>
      <c r="P295" s="243">
        <f>(H307+O307)/(E307+(0.8*L307))</f>
        <v>87.635593220338976</v>
      </c>
    </row>
    <row r="296" spans="1:16" x14ac:dyDescent="0.25">
      <c r="A296" s="83"/>
      <c r="B296" s="83"/>
      <c r="C296" s="247"/>
      <c r="D296" s="149" t="s">
        <v>172</v>
      </c>
      <c r="E296" s="157">
        <v>2</v>
      </c>
      <c r="F296" s="154">
        <v>88</v>
      </c>
      <c r="G296" s="151" t="s">
        <v>169</v>
      </c>
      <c r="H296" s="152">
        <f t="shared" si="38"/>
        <v>176</v>
      </c>
      <c r="I296" s="103"/>
      <c r="J296" s="250"/>
      <c r="K296" s="153" t="s">
        <v>186</v>
      </c>
      <c r="L296" s="154">
        <v>2</v>
      </c>
      <c r="M296" s="154">
        <v>99</v>
      </c>
      <c r="N296" s="151" t="s">
        <v>171</v>
      </c>
      <c r="O296" s="156">
        <f t="shared" ref="O296:O306" si="39">M296*L296*0.8</f>
        <v>158.4</v>
      </c>
      <c r="P296" s="244"/>
    </row>
    <row r="297" spans="1:16" ht="15" customHeight="1" x14ac:dyDescent="0.25">
      <c r="A297" s="83"/>
      <c r="B297" s="83"/>
      <c r="C297" s="247"/>
      <c r="D297" s="149" t="s">
        <v>182</v>
      </c>
      <c r="E297" s="154">
        <v>1</v>
      </c>
      <c r="F297" s="154">
        <v>89</v>
      </c>
      <c r="G297" s="151" t="s">
        <v>177</v>
      </c>
      <c r="H297" s="152">
        <f t="shared" si="38"/>
        <v>89</v>
      </c>
      <c r="I297" s="103"/>
      <c r="J297" s="250"/>
      <c r="K297" s="158" t="s">
        <v>209</v>
      </c>
      <c r="L297" s="150">
        <v>1</v>
      </c>
      <c r="M297" s="150">
        <v>92</v>
      </c>
      <c r="N297" s="151" t="s">
        <v>179</v>
      </c>
      <c r="O297" s="156">
        <f t="shared" si="39"/>
        <v>73.600000000000009</v>
      </c>
      <c r="P297" s="244"/>
    </row>
    <row r="298" spans="1:16" ht="15" customHeight="1" x14ac:dyDescent="0.25">
      <c r="A298" s="83"/>
      <c r="B298" s="83"/>
      <c r="C298" s="247"/>
      <c r="D298" s="149" t="s">
        <v>176</v>
      </c>
      <c r="E298" s="150">
        <v>1</v>
      </c>
      <c r="F298" s="159">
        <v>75</v>
      </c>
      <c r="G298" s="151" t="s">
        <v>177</v>
      </c>
      <c r="H298" s="152">
        <f t="shared" si="38"/>
        <v>75</v>
      </c>
      <c r="I298" s="103"/>
      <c r="J298" s="250"/>
      <c r="K298" s="158" t="s">
        <v>205</v>
      </c>
      <c r="L298" s="150">
        <v>2</v>
      </c>
      <c r="M298" s="150">
        <v>91</v>
      </c>
      <c r="N298" s="151" t="s">
        <v>171</v>
      </c>
      <c r="O298" s="156">
        <f t="shared" si="39"/>
        <v>145.6</v>
      </c>
      <c r="P298" s="244"/>
    </row>
    <row r="299" spans="1:16" ht="15" customHeight="1" x14ac:dyDescent="0.25">
      <c r="A299" s="83"/>
      <c r="B299" s="83"/>
      <c r="C299" s="247"/>
      <c r="D299" s="149" t="s">
        <v>180</v>
      </c>
      <c r="E299" s="150">
        <v>1</v>
      </c>
      <c r="F299" s="159">
        <v>75</v>
      </c>
      <c r="G299" s="151" t="s">
        <v>177</v>
      </c>
      <c r="H299" s="152">
        <f t="shared" si="38"/>
        <v>75</v>
      </c>
      <c r="I299" s="103"/>
      <c r="J299" s="250"/>
      <c r="K299" s="158"/>
      <c r="L299" s="159"/>
      <c r="M299" s="159"/>
      <c r="N299" s="151"/>
      <c r="O299" s="156">
        <f t="shared" si="39"/>
        <v>0</v>
      </c>
      <c r="P299" s="244"/>
    </row>
    <row r="300" spans="1:16" ht="15" customHeight="1" x14ac:dyDescent="0.25">
      <c r="A300" s="83"/>
      <c r="B300" s="83"/>
      <c r="C300" s="247"/>
      <c r="D300" s="149" t="s">
        <v>181</v>
      </c>
      <c r="E300" s="150">
        <v>3</v>
      </c>
      <c r="F300" s="150">
        <v>81</v>
      </c>
      <c r="G300" s="151" t="s">
        <v>169</v>
      </c>
      <c r="H300" s="152">
        <f t="shared" si="38"/>
        <v>243</v>
      </c>
      <c r="I300" s="102"/>
      <c r="J300" s="250"/>
      <c r="K300" s="160"/>
      <c r="L300" s="161"/>
      <c r="M300" s="161"/>
      <c r="N300" s="151"/>
      <c r="O300" s="156">
        <f t="shared" si="39"/>
        <v>0</v>
      </c>
      <c r="P300" s="244"/>
    </row>
    <row r="301" spans="1:16" ht="15" customHeight="1" x14ac:dyDescent="0.25">
      <c r="A301" s="83"/>
      <c r="B301" s="83"/>
      <c r="C301" s="247"/>
      <c r="D301" s="149" t="s">
        <v>184</v>
      </c>
      <c r="E301" s="150">
        <v>2</v>
      </c>
      <c r="F301" s="150">
        <v>90</v>
      </c>
      <c r="G301" s="155" t="s">
        <v>177</v>
      </c>
      <c r="H301" s="152">
        <f t="shared" si="38"/>
        <v>180</v>
      </c>
      <c r="I301" s="103"/>
      <c r="J301" s="250"/>
      <c r="K301" s="160"/>
      <c r="L301" s="162"/>
      <c r="M301" s="162"/>
      <c r="N301" s="151"/>
      <c r="O301" s="156">
        <f t="shared" si="39"/>
        <v>0</v>
      </c>
      <c r="P301" s="244"/>
    </row>
    <row r="302" spans="1:16" ht="15" customHeight="1" x14ac:dyDescent="0.25">
      <c r="A302" s="83"/>
      <c r="B302" s="83"/>
      <c r="C302" s="247"/>
      <c r="D302" s="149" t="s">
        <v>190</v>
      </c>
      <c r="E302" s="150">
        <v>2</v>
      </c>
      <c r="F302" s="150">
        <v>90</v>
      </c>
      <c r="G302" s="155" t="s">
        <v>169</v>
      </c>
      <c r="H302" s="152">
        <f t="shared" si="38"/>
        <v>180</v>
      </c>
      <c r="I302" s="103"/>
      <c r="J302" s="250"/>
      <c r="K302" s="160"/>
      <c r="L302" s="162"/>
      <c r="M302" s="162"/>
      <c r="N302" s="151"/>
      <c r="O302" s="156">
        <f t="shared" si="39"/>
        <v>0</v>
      </c>
      <c r="P302" s="244"/>
    </row>
    <row r="303" spans="1:16" ht="15" customHeight="1" x14ac:dyDescent="0.25">
      <c r="A303" s="83"/>
      <c r="B303" s="83"/>
      <c r="C303" s="247"/>
      <c r="D303" s="149" t="s">
        <v>183</v>
      </c>
      <c r="E303" s="150">
        <v>3</v>
      </c>
      <c r="F303" s="150">
        <v>82</v>
      </c>
      <c r="G303" s="155" t="s">
        <v>169</v>
      </c>
      <c r="H303" s="152">
        <f t="shared" si="38"/>
        <v>246</v>
      </c>
      <c r="I303" s="102"/>
      <c r="J303" s="250"/>
      <c r="K303" s="160"/>
      <c r="L303" s="162"/>
      <c r="M303" s="162"/>
      <c r="N303" s="151"/>
      <c r="O303" s="156">
        <f t="shared" si="39"/>
        <v>0</v>
      </c>
      <c r="P303" s="244"/>
    </row>
    <row r="304" spans="1:16" ht="15" customHeight="1" x14ac:dyDescent="0.25">
      <c r="A304" s="83"/>
      <c r="B304" s="83"/>
      <c r="C304" s="247"/>
      <c r="D304" s="149" t="s">
        <v>185</v>
      </c>
      <c r="E304" s="150">
        <v>1</v>
      </c>
      <c r="F304" s="150">
        <v>87</v>
      </c>
      <c r="G304" s="155" t="s">
        <v>169</v>
      </c>
      <c r="H304" s="152">
        <f t="shared" si="38"/>
        <v>87</v>
      </c>
      <c r="I304" s="102"/>
      <c r="J304" s="250"/>
      <c r="K304" s="160"/>
      <c r="L304" s="162"/>
      <c r="M304" s="162"/>
      <c r="N304" s="151"/>
      <c r="O304" s="156">
        <f t="shared" si="39"/>
        <v>0</v>
      </c>
      <c r="P304" s="244"/>
    </row>
    <row r="305" spans="1:16" ht="15" customHeight="1" x14ac:dyDescent="0.25">
      <c r="A305" s="83"/>
      <c r="B305" s="83"/>
      <c r="C305" s="247"/>
      <c r="D305" s="149"/>
      <c r="E305" s="163"/>
      <c r="F305" s="159"/>
      <c r="G305" s="155"/>
      <c r="H305" s="152">
        <f t="shared" si="38"/>
        <v>0</v>
      </c>
      <c r="I305" s="102"/>
      <c r="J305" s="250"/>
      <c r="K305" s="164"/>
      <c r="L305" s="165"/>
      <c r="M305" s="165"/>
      <c r="N305" s="151"/>
      <c r="O305" s="156">
        <f t="shared" si="39"/>
        <v>0</v>
      </c>
      <c r="P305" s="244"/>
    </row>
    <row r="306" spans="1:16" ht="15" customHeight="1" x14ac:dyDescent="0.25">
      <c r="A306" s="83"/>
      <c r="B306" s="83"/>
      <c r="C306" s="248"/>
      <c r="D306" s="166"/>
      <c r="E306" s="165"/>
      <c r="F306" s="165"/>
      <c r="G306" s="151"/>
      <c r="H306" s="152">
        <f t="shared" si="38"/>
        <v>0</v>
      </c>
      <c r="I306" s="102"/>
      <c r="J306" s="251"/>
      <c r="K306" s="158"/>
      <c r="L306" s="165"/>
      <c r="M306" s="165"/>
      <c r="N306" s="151"/>
      <c r="O306" s="156">
        <f t="shared" si="39"/>
        <v>0</v>
      </c>
      <c r="P306" s="244"/>
    </row>
    <row r="307" spans="1:16" ht="15" customHeight="1" thickBot="1" x14ac:dyDescent="0.3">
      <c r="A307" s="84"/>
      <c r="B307" s="84"/>
      <c r="C307" s="167"/>
      <c r="D307" s="168"/>
      <c r="E307" s="169">
        <f>SUM(E295:E306)</f>
        <v>18</v>
      </c>
      <c r="F307" s="169">
        <f>SUM(F295:F306)</f>
        <v>850</v>
      </c>
      <c r="G307" s="170"/>
      <c r="H307" s="171">
        <f>SUM(H295:H306)</f>
        <v>1537</v>
      </c>
      <c r="I307" s="104"/>
      <c r="J307" s="167"/>
      <c r="K307" s="172"/>
      <c r="L307" s="169">
        <f>SUM(L295:L306)</f>
        <v>7</v>
      </c>
      <c r="M307" s="169">
        <f>SUM(M295:M306)</f>
        <v>378</v>
      </c>
      <c r="N307" s="170"/>
      <c r="O307" s="169">
        <f>SUM(O295:O306)</f>
        <v>531.20000000000005</v>
      </c>
      <c r="P307" s="245"/>
    </row>
    <row r="308" spans="1:16" ht="15.75" customHeight="1" thickTop="1" thickBot="1" x14ac:dyDescent="0.3">
      <c r="A308" s="23"/>
      <c r="B308" s="23"/>
      <c r="C308" s="23"/>
      <c r="D308" s="23"/>
      <c r="E308" s="4"/>
      <c r="F308" s="4"/>
      <c r="G308" s="31"/>
      <c r="H308" s="4"/>
      <c r="I308" s="23"/>
      <c r="J308" s="23"/>
      <c r="K308" s="23"/>
      <c r="L308" s="4"/>
      <c r="M308" s="4"/>
      <c r="N308" s="31"/>
      <c r="O308" s="4"/>
      <c r="P308" s="23"/>
    </row>
    <row r="309" spans="1:16" ht="15.75" customHeight="1" thickTop="1" x14ac:dyDescent="0.25">
      <c r="A309" s="141" t="s">
        <v>5</v>
      </c>
      <c r="B309" s="95" t="s">
        <v>6</v>
      </c>
      <c r="C309" s="246"/>
      <c r="D309" s="96" t="s">
        <v>162</v>
      </c>
      <c r="E309" s="108" t="s">
        <v>163</v>
      </c>
      <c r="F309" s="108" t="s">
        <v>164</v>
      </c>
      <c r="G309" s="98"/>
      <c r="H309" s="108" t="s">
        <v>165</v>
      </c>
      <c r="I309" s="99"/>
      <c r="J309" s="249" t="s">
        <v>166</v>
      </c>
      <c r="K309" s="97" t="s">
        <v>162</v>
      </c>
      <c r="L309" s="108" t="s">
        <v>163</v>
      </c>
      <c r="M309" s="108" t="s">
        <v>164</v>
      </c>
      <c r="N309" s="98"/>
      <c r="O309" s="108" t="s">
        <v>167</v>
      </c>
      <c r="P309" s="100" t="s">
        <v>7</v>
      </c>
    </row>
    <row r="310" spans="1:16" ht="26.25" customHeight="1" x14ac:dyDescent="0.25">
      <c r="A310" s="101">
        <v>21</v>
      </c>
      <c r="B310" s="148">
        <v>22039021</v>
      </c>
      <c r="C310" s="247"/>
      <c r="D310" s="149" t="s">
        <v>198</v>
      </c>
      <c r="E310" s="150">
        <v>2</v>
      </c>
      <c r="F310" s="150">
        <v>91</v>
      </c>
      <c r="G310" s="151" t="s">
        <v>169</v>
      </c>
      <c r="H310" s="152">
        <f t="shared" ref="H310:H321" si="40">E310*F310</f>
        <v>182</v>
      </c>
      <c r="I310" s="102"/>
      <c r="J310" s="250"/>
      <c r="K310" s="153" t="s">
        <v>199</v>
      </c>
      <c r="L310" s="154">
        <v>2</v>
      </c>
      <c r="M310" s="154">
        <v>85</v>
      </c>
      <c r="N310" s="155" t="s">
        <v>171</v>
      </c>
      <c r="O310" s="156">
        <f>M310*L310*0.8</f>
        <v>136</v>
      </c>
      <c r="P310" s="243">
        <f>(H322+O322)/(E322+(0.8*L322))</f>
        <v>83.5</v>
      </c>
    </row>
    <row r="311" spans="1:16" x14ac:dyDescent="0.25">
      <c r="A311" s="83"/>
      <c r="B311" s="83"/>
      <c r="C311" s="247"/>
      <c r="D311" s="149" t="s">
        <v>182</v>
      </c>
      <c r="E311" s="157">
        <v>1</v>
      </c>
      <c r="F311" s="154">
        <v>77</v>
      </c>
      <c r="G311" s="151" t="s">
        <v>177</v>
      </c>
      <c r="H311" s="152">
        <f t="shared" si="40"/>
        <v>77</v>
      </c>
      <c r="I311" s="103"/>
      <c r="J311" s="250"/>
      <c r="K311" s="153" t="s">
        <v>186</v>
      </c>
      <c r="L311" s="154">
        <v>2</v>
      </c>
      <c r="M311" s="154">
        <v>97</v>
      </c>
      <c r="N311" s="151" t="s">
        <v>171</v>
      </c>
      <c r="O311" s="156">
        <f t="shared" ref="O311:O321" si="41">M311*L311*0.8</f>
        <v>155.20000000000002</v>
      </c>
      <c r="P311" s="244"/>
    </row>
    <row r="312" spans="1:16" ht="15" customHeight="1" x14ac:dyDescent="0.25">
      <c r="A312" s="83"/>
      <c r="B312" s="83"/>
      <c r="C312" s="247"/>
      <c r="D312" s="149" t="s">
        <v>176</v>
      </c>
      <c r="E312" s="154">
        <v>1</v>
      </c>
      <c r="F312" s="161">
        <v>75</v>
      </c>
      <c r="G312" s="151" t="s">
        <v>177</v>
      </c>
      <c r="H312" s="152">
        <f t="shared" si="40"/>
        <v>75</v>
      </c>
      <c r="I312" s="103"/>
      <c r="J312" s="250"/>
      <c r="K312" s="158" t="s">
        <v>202</v>
      </c>
      <c r="L312" s="150">
        <v>2</v>
      </c>
      <c r="M312" s="150">
        <v>85</v>
      </c>
      <c r="N312" s="151" t="s">
        <v>171</v>
      </c>
      <c r="O312" s="156">
        <f t="shared" si="41"/>
        <v>136</v>
      </c>
      <c r="P312" s="244"/>
    </row>
    <row r="313" spans="1:16" ht="15" customHeight="1" x14ac:dyDescent="0.25">
      <c r="A313" s="83"/>
      <c r="B313" s="83"/>
      <c r="C313" s="247"/>
      <c r="D313" s="149" t="s">
        <v>180</v>
      </c>
      <c r="E313" s="150">
        <v>1</v>
      </c>
      <c r="F313" s="159">
        <v>75</v>
      </c>
      <c r="G313" s="151" t="s">
        <v>177</v>
      </c>
      <c r="H313" s="152">
        <f t="shared" si="40"/>
        <v>75</v>
      </c>
      <c r="I313" s="103"/>
      <c r="J313" s="250"/>
      <c r="K313" s="158" t="s">
        <v>195</v>
      </c>
      <c r="L313" s="150">
        <v>1</v>
      </c>
      <c r="M313" s="150">
        <v>90</v>
      </c>
      <c r="N313" s="151" t="s">
        <v>179</v>
      </c>
      <c r="O313" s="156">
        <f t="shared" si="41"/>
        <v>72</v>
      </c>
      <c r="P313" s="244"/>
    </row>
    <row r="314" spans="1:16" ht="15" customHeight="1" x14ac:dyDescent="0.25">
      <c r="A314" s="83"/>
      <c r="B314" s="83"/>
      <c r="C314" s="247"/>
      <c r="D314" s="149" t="s">
        <v>181</v>
      </c>
      <c r="E314" s="150">
        <v>3</v>
      </c>
      <c r="F314" s="150">
        <v>85</v>
      </c>
      <c r="G314" s="151" t="s">
        <v>169</v>
      </c>
      <c r="H314" s="152">
        <f t="shared" si="40"/>
        <v>255</v>
      </c>
      <c r="I314" s="103"/>
      <c r="J314" s="250"/>
      <c r="K314" s="158" t="s">
        <v>192</v>
      </c>
      <c r="L314" s="150">
        <v>2</v>
      </c>
      <c r="M314" s="150">
        <v>90</v>
      </c>
      <c r="N314" s="151" t="s">
        <v>171</v>
      </c>
      <c r="O314" s="156">
        <f t="shared" si="41"/>
        <v>144</v>
      </c>
      <c r="P314" s="244"/>
    </row>
    <row r="315" spans="1:16" ht="15" customHeight="1" x14ac:dyDescent="0.25">
      <c r="A315" s="83"/>
      <c r="B315" s="83"/>
      <c r="C315" s="247"/>
      <c r="D315" s="149" t="s">
        <v>184</v>
      </c>
      <c r="E315" s="150">
        <v>2</v>
      </c>
      <c r="F315" s="150">
        <v>90</v>
      </c>
      <c r="G315" s="151" t="s">
        <v>177</v>
      </c>
      <c r="H315" s="152">
        <f t="shared" si="40"/>
        <v>180</v>
      </c>
      <c r="I315" s="102"/>
      <c r="J315" s="250"/>
      <c r="K315" s="160"/>
      <c r="L315" s="161"/>
      <c r="M315" s="161"/>
      <c r="N315" s="151"/>
      <c r="O315" s="156">
        <f t="shared" si="41"/>
        <v>0</v>
      </c>
      <c r="P315" s="244"/>
    </row>
    <row r="316" spans="1:16" ht="15" customHeight="1" x14ac:dyDescent="0.25">
      <c r="A316" s="83"/>
      <c r="B316" s="83"/>
      <c r="C316" s="247"/>
      <c r="D316" s="149" t="s">
        <v>190</v>
      </c>
      <c r="E316" s="150">
        <v>2</v>
      </c>
      <c r="F316" s="150">
        <v>92</v>
      </c>
      <c r="G316" s="155" t="s">
        <v>169</v>
      </c>
      <c r="H316" s="152">
        <f t="shared" si="40"/>
        <v>184</v>
      </c>
      <c r="I316" s="103"/>
      <c r="J316" s="250"/>
      <c r="K316" s="160"/>
      <c r="L316" s="162"/>
      <c r="M316" s="162"/>
      <c r="N316" s="151"/>
      <c r="O316" s="156">
        <f t="shared" si="41"/>
        <v>0</v>
      </c>
      <c r="P316" s="244"/>
    </row>
    <row r="317" spans="1:16" ht="15" customHeight="1" x14ac:dyDescent="0.25">
      <c r="A317" s="83"/>
      <c r="B317" s="83"/>
      <c r="C317" s="247"/>
      <c r="D317" s="149" t="s">
        <v>183</v>
      </c>
      <c r="E317" s="150">
        <v>3</v>
      </c>
      <c r="F317" s="150">
        <v>60</v>
      </c>
      <c r="G317" s="155" t="s">
        <v>169</v>
      </c>
      <c r="H317" s="152">
        <f t="shared" si="40"/>
        <v>180</v>
      </c>
      <c r="I317" s="103"/>
      <c r="J317" s="250"/>
      <c r="K317" s="160"/>
      <c r="L317" s="162"/>
      <c r="M317" s="162"/>
      <c r="N317" s="151"/>
      <c r="O317" s="156">
        <f t="shared" si="41"/>
        <v>0</v>
      </c>
      <c r="P317" s="244"/>
    </row>
    <row r="318" spans="1:16" ht="15" customHeight="1" x14ac:dyDescent="0.25">
      <c r="A318" s="83"/>
      <c r="B318" s="83"/>
      <c r="C318" s="247"/>
      <c r="D318" s="149" t="s">
        <v>185</v>
      </c>
      <c r="E318" s="150">
        <v>1</v>
      </c>
      <c r="F318" s="150">
        <v>86</v>
      </c>
      <c r="G318" s="155" t="s">
        <v>169</v>
      </c>
      <c r="H318" s="152">
        <f t="shared" si="40"/>
        <v>86</v>
      </c>
      <c r="I318" s="102"/>
      <c r="J318" s="250"/>
      <c r="K318" s="160"/>
      <c r="L318" s="162"/>
      <c r="M318" s="162"/>
      <c r="N318" s="151"/>
      <c r="O318" s="156">
        <f t="shared" si="41"/>
        <v>0</v>
      </c>
      <c r="P318" s="244"/>
    </row>
    <row r="319" spans="1:16" ht="15" customHeight="1" x14ac:dyDescent="0.25">
      <c r="A319" s="83"/>
      <c r="B319" s="83"/>
      <c r="C319" s="247"/>
      <c r="D319" s="149"/>
      <c r="E319" s="159"/>
      <c r="F319" s="159"/>
      <c r="G319" s="155"/>
      <c r="H319" s="152">
        <f t="shared" si="40"/>
        <v>0</v>
      </c>
      <c r="I319" s="102"/>
      <c r="J319" s="250"/>
      <c r="K319" s="160"/>
      <c r="L319" s="162"/>
      <c r="M319" s="162"/>
      <c r="N319" s="151"/>
      <c r="O319" s="156">
        <f t="shared" si="41"/>
        <v>0</v>
      </c>
      <c r="P319" s="244"/>
    </row>
    <row r="320" spans="1:16" ht="15" customHeight="1" x14ac:dyDescent="0.25">
      <c r="A320" s="83"/>
      <c r="B320" s="83"/>
      <c r="C320" s="247"/>
      <c r="D320" s="149"/>
      <c r="E320" s="163"/>
      <c r="F320" s="159"/>
      <c r="G320" s="155"/>
      <c r="H320" s="152">
        <f t="shared" si="40"/>
        <v>0</v>
      </c>
      <c r="I320" s="102"/>
      <c r="J320" s="250"/>
      <c r="K320" s="164"/>
      <c r="L320" s="165"/>
      <c r="M320" s="165"/>
      <c r="N320" s="151"/>
      <c r="O320" s="156">
        <f t="shared" si="41"/>
        <v>0</v>
      </c>
      <c r="P320" s="244"/>
    </row>
    <row r="321" spans="1:16" ht="15" customHeight="1" x14ac:dyDescent="0.25">
      <c r="A321" s="83"/>
      <c r="B321" s="83"/>
      <c r="C321" s="248"/>
      <c r="D321" s="166"/>
      <c r="E321" s="165"/>
      <c r="F321" s="165"/>
      <c r="G321" s="151"/>
      <c r="H321" s="152">
        <f t="shared" si="40"/>
        <v>0</v>
      </c>
      <c r="I321" s="102"/>
      <c r="J321" s="251"/>
      <c r="K321" s="158"/>
      <c r="L321" s="165"/>
      <c r="M321" s="165"/>
      <c r="N321" s="151"/>
      <c r="O321" s="156">
        <f t="shared" si="41"/>
        <v>0</v>
      </c>
      <c r="P321" s="244"/>
    </row>
    <row r="322" spans="1:16" ht="15" customHeight="1" thickBot="1" x14ac:dyDescent="0.3">
      <c r="A322" s="84"/>
      <c r="B322" s="84"/>
      <c r="C322" s="167"/>
      <c r="D322" s="168"/>
      <c r="E322" s="169">
        <f>SUM(E310:E321)</f>
        <v>16</v>
      </c>
      <c r="F322" s="169">
        <f>SUM(F310:F321)</f>
        <v>731</v>
      </c>
      <c r="G322" s="170"/>
      <c r="H322" s="171">
        <f>SUM(H310:H321)</f>
        <v>1294</v>
      </c>
      <c r="I322" s="104"/>
      <c r="J322" s="167"/>
      <c r="K322" s="172"/>
      <c r="L322" s="169">
        <f>SUM(L310:L321)</f>
        <v>9</v>
      </c>
      <c r="M322" s="169">
        <f>SUM(M310:M321)</f>
        <v>447</v>
      </c>
      <c r="N322" s="170"/>
      <c r="O322" s="169">
        <f>SUM(O310:O321)</f>
        <v>643.20000000000005</v>
      </c>
      <c r="P322" s="245"/>
    </row>
    <row r="323" spans="1:16" ht="15.75" customHeight="1" thickTop="1" thickBot="1" x14ac:dyDescent="0.3">
      <c r="A323" s="23"/>
      <c r="B323" s="23"/>
      <c r="C323" s="23"/>
      <c r="D323" s="23"/>
      <c r="E323" s="4"/>
      <c r="F323" s="4"/>
      <c r="G323" s="31"/>
      <c r="H323" s="4"/>
      <c r="I323" s="23"/>
      <c r="J323" s="23"/>
      <c r="K323" s="23"/>
      <c r="L323" s="4"/>
      <c r="M323" s="4"/>
      <c r="N323" s="31"/>
      <c r="O323" s="4"/>
      <c r="P323" s="23"/>
    </row>
    <row r="324" spans="1:16" ht="15.75" customHeight="1" thickTop="1" x14ac:dyDescent="0.25">
      <c r="A324" s="141" t="s">
        <v>5</v>
      </c>
      <c r="B324" s="95" t="s">
        <v>6</v>
      </c>
      <c r="C324" s="246"/>
      <c r="D324" s="96" t="s">
        <v>162</v>
      </c>
      <c r="E324" s="108" t="s">
        <v>163</v>
      </c>
      <c r="F324" s="108" t="s">
        <v>164</v>
      </c>
      <c r="G324" s="98"/>
      <c r="H324" s="108" t="s">
        <v>165</v>
      </c>
      <c r="I324" s="99"/>
      <c r="J324" s="249" t="s">
        <v>166</v>
      </c>
      <c r="K324" s="97" t="s">
        <v>162</v>
      </c>
      <c r="L324" s="108" t="s">
        <v>163</v>
      </c>
      <c r="M324" s="108" t="s">
        <v>164</v>
      </c>
      <c r="N324" s="98"/>
      <c r="O324" s="108" t="s">
        <v>167</v>
      </c>
      <c r="P324" s="100" t="s">
        <v>7</v>
      </c>
    </row>
    <row r="325" spans="1:16" ht="26.25" customHeight="1" x14ac:dyDescent="0.25">
      <c r="A325" s="101">
        <v>22</v>
      </c>
      <c r="B325" s="148">
        <v>22039022</v>
      </c>
      <c r="C325" s="247"/>
      <c r="D325" s="149" t="s">
        <v>198</v>
      </c>
      <c r="E325" s="150">
        <v>2</v>
      </c>
      <c r="F325" s="150">
        <v>85</v>
      </c>
      <c r="G325" s="151" t="s">
        <v>169</v>
      </c>
      <c r="H325" s="152">
        <f t="shared" ref="H325:H336" si="42">E325*F325</f>
        <v>170</v>
      </c>
      <c r="I325" s="102"/>
      <c r="J325" s="250"/>
      <c r="K325" s="153" t="s">
        <v>199</v>
      </c>
      <c r="L325" s="154">
        <v>2</v>
      </c>
      <c r="M325" s="154">
        <v>95</v>
      </c>
      <c r="N325" s="155" t="s">
        <v>171</v>
      </c>
      <c r="O325" s="156">
        <f>M325*L325*0.8</f>
        <v>152</v>
      </c>
      <c r="P325" s="243">
        <f>(H337+O337)/(E337+(0.8*L337))</f>
        <v>85.704918032786878</v>
      </c>
    </row>
    <row r="326" spans="1:16" x14ac:dyDescent="0.25">
      <c r="A326" s="83"/>
      <c r="B326" s="83"/>
      <c r="C326" s="247"/>
      <c r="D326" s="149" t="s">
        <v>184</v>
      </c>
      <c r="E326" s="157">
        <v>2</v>
      </c>
      <c r="F326" s="154">
        <v>93</v>
      </c>
      <c r="G326" s="151" t="s">
        <v>177</v>
      </c>
      <c r="H326" s="152">
        <f t="shared" si="42"/>
        <v>186</v>
      </c>
      <c r="I326" s="103"/>
      <c r="J326" s="250"/>
      <c r="K326" s="153" t="s">
        <v>186</v>
      </c>
      <c r="L326" s="154">
        <v>2</v>
      </c>
      <c r="M326" s="154">
        <v>96</v>
      </c>
      <c r="N326" s="151" t="s">
        <v>171</v>
      </c>
      <c r="O326" s="156">
        <f t="shared" ref="O326:O336" si="43">M326*L326*0.8</f>
        <v>153.60000000000002</v>
      </c>
      <c r="P326" s="244"/>
    </row>
    <row r="327" spans="1:16" ht="15" customHeight="1" x14ac:dyDescent="0.25">
      <c r="A327" s="83"/>
      <c r="B327" s="83"/>
      <c r="C327" s="247"/>
      <c r="D327" s="149" t="s">
        <v>182</v>
      </c>
      <c r="E327" s="154">
        <v>1</v>
      </c>
      <c r="F327" s="154">
        <v>83</v>
      </c>
      <c r="G327" s="151" t="s">
        <v>177</v>
      </c>
      <c r="H327" s="152">
        <f t="shared" si="42"/>
        <v>83</v>
      </c>
      <c r="I327" s="103"/>
      <c r="J327" s="250"/>
      <c r="K327" s="158" t="s">
        <v>189</v>
      </c>
      <c r="L327" s="150">
        <v>1</v>
      </c>
      <c r="M327" s="150">
        <v>90</v>
      </c>
      <c r="N327" s="151" t="s">
        <v>179</v>
      </c>
      <c r="O327" s="156">
        <f t="shared" si="43"/>
        <v>72</v>
      </c>
      <c r="P327" s="244"/>
    </row>
    <row r="328" spans="1:16" ht="15" customHeight="1" x14ac:dyDescent="0.25">
      <c r="A328" s="83"/>
      <c r="B328" s="83"/>
      <c r="C328" s="247"/>
      <c r="D328" s="149" t="s">
        <v>172</v>
      </c>
      <c r="E328" s="150">
        <v>2</v>
      </c>
      <c r="F328" s="150">
        <v>92</v>
      </c>
      <c r="G328" s="151" t="s">
        <v>169</v>
      </c>
      <c r="H328" s="152">
        <f t="shared" si="42"/>
        <v>184</v>
      </c>
      <c r="I328" s="103"/>
      <c r="J328" s="250"/>
      <c r="K328" s="158" t="s">
        <v>192</v>
      </c>
      <c r="L328" s="150">
        <v>2</v>
      </c>
      <c r="M328" s="150">
        <v>87</v>
      </c>
      <c r="N328" s="151" t="s">
        <v>171</v>
      </c>
      <c r="O328" s="156">
        <f t="shared" si="43"/>
        <v>139.20000000000002</v>
      </c>
      <c r="P328" s="244"/>
    </row>
    <row r="329" spans="1:16" ht="15" customHeight="1" x14ac:dyDescent="0.25">
      <c r="A329" s="83"/>
      <c r="B329" s="83"/>
      <c r="C329" s="247"/>
      <c r="D329" s="149" t="s">
        <v>176</v>
      </c>
      <c r="E329" s="150">
        <v>1</v>
      </c>
      <c r="F329" s="159">
        <v>75</v>
      </c>
      <c r="G329" s="151" t="s">
        <v>177</v>
      </c>
      <c r="H329" s="152">
        <f t="shared" si="42"/>
        <v>75</v>
      </c>
      <c r="I329" s="103"/>
      <c r="J329" s="250"/>
      <c r="K329" s="158" t="s">
        <v>196</v>
      </c>
      <c r="L329" s="150">
        <v>1</v>
      </c>
      <c r="M329" s="150">
        <v>93</v>
      </c>
      <c r="N329" s="151" t="s">
        <v>171</v>
      </c>
      <c r="O329" s="156">
        <f t="shared" si="43"/>
        <v>74.400000000000006</v>
      </c>
      <c r="P329" s="244"/>
    </row>
    <row r="330" spans="1:16" ht="15" customHeight="1" x14ac:dyDescent="0.25">
      <c r="A330" s="83"/>
      <c r="B330" s="83"/>
      <c r="C330" s="247"/>
      <c r="D330" s="149" t="s">
        <v>180</v>
      </c>
      <c r="E330" s="150">
        <v>1</v>
      </c>
      <c r="F330" s="159">
        <v>75</v>
      </c>
      <c r="G330" s="151" t="s">
        <v>177</v>
      </c>
      <c r="H330" s="152">
        <f t="shared" si="42"/>
        <v>75</v>
      </c>
      <c r="I330" s="102"/>
      <c r="J330" s="250"/>
      <c r="K330" s="160"/>
      <c r="L330" s="161"/>
      <c r="M330" s="161"/>
      <c r="N330" s="151"/>
      <c r="O330" s="156">
        <f t="shared" si="43"/>
        <v>0</v>
      </c>
      <c r="P330" s="244"/>
    </row>
    <row r="331" spans="1:16" ht="15" customHeight="1" x14ac:dyDescent="0.25">
      <c r="A331" s="83"/>
      <c r="B331" s="83"/>
      <c r="C331" s="247"/>
      <c r="D331" s="149" t="s">
        <v>181</v>
      </c>
      <c r="E331" s="150">
        <v>3</v>
      </c>
      <c r="F331" s="150">
        <v>86</v>
      </c>
      <c r="G331" s="155" t="s">
        <v>169</v>
      </c>
      <c r="H331" s="152">
        <f t="shared" si="42"/>
        <v>258</v>
      </c>
      <c r="I331" s="103"/>
      <c r="J331" s="250"/>
      <c r="K331" s="160"/>
      <c r="L331" s="162"/>
      <c r="M331" s="162"/>
      <c r="N331" s="151"/>
      <c r="O331" s="156">
        <f t="shared" si="43"/>
        <v>0</v>
      </c>
      <c r="P331" s="244"/>
    </row>
    <row r="332" spans="1:16" ht="15" customHeight="1" x14ac:dyDescent="0.25">
      <c r="A332" s="83"/>
      <c r="B332" s="83"/>
      <c r="C332" s="247"/>
      <c r="D332" s="149" t="s">
        <v>190</v>
      </c>
      <c r="E332" s="150">
        <v>2</v>
      </c>
      <c r="F332" s="150">
        <v>95</v>
      </c>
      <c r="G332" s="155" t="s">
        <v>169</v>
      </c>
      <c r="H332" s="152">
        <f t="shared" si="42"/>
        <v>190</v>
      </c>
      <c r="I332" s="103"/>
      <c r="J332" s="250"/>
      <c r="K332" s="160"/>
      <c r="L332" s="162"/>
      <c r="M332" s="162"/>
      <c r="N332" s="151"/>
      <c r="O332" s="156">
        <f t="shared" si="43"/>
        <v>0</v>
      </c>
      <c r="P332" s="244"/>
    </row>
    <row r="333" spans="1:16" ht="15" customHeight="1" x14ac:dyDescent="0.25">
      <c r="A333" s="83"/>
      <c r="B333" s="83"/>
      <c r="C333" s="247"/>
      <c r="D333" s="149" t="s">
        <v>183</v>
      </c>
      <c r="E333" s="150">
        <v>3</v>
      </c>
      <c r="F333" s="150">
        <v>66</v>
      </c>
      <c r="G333" s="155" t="s">
        <v>169</v>
      </c>
      <c r="H333" s="152">
        <f t="shared" si="42"/>
        <v>198</v>
      </c>
      <c r="I333" s="102"/>
      <c r="J333" s="250"/>
      <c r="K333" s="160"/>
      <c r="L333" s="162"/>
      <c r="M333" s="162"/>
      <c r="N333" s="151"/>
      <c r="O333" s="156">
        <f t="shared" si="43"/>
        <v>0</v>
      </c>
      <c r="P333" s="244"/>
    </row>
    <row r="334" spans="1:16" ht="15" customHeight="1" x14ac:dyDescent="0.25">
      <c r="A334" s="83"/>
      <c r="B334" s="83"/>
      <c r="C334" s="247"/>
      <c r="D334" s="149" t="s">
        <v>185</v>
      </c>
      <c r="E334" s="150">
        <v>1</v>
      </c>
      <c r="F334" s="150">
        <v>81</v>
      </c>
      <c r="G334" s="155" t="s">
        <v>169</v>
      </c>
      <c r="H334" s="152">
        <f t="shared" si="42"/>
        <v>81</v>
      </c>
      <c r="I334" s="102"/>
      <c r="J334" s="250"/>
      <c r="K334" s="160"/>
      <c r="L334" s="162"/>
      <c r="M334" s="162"/>
      <c r="N334" s="151"/>
      <c r="O334" s="156">
        <f t="shared" si="43"/>
        <v>0</v>
      </c>
      <c r="P334" s="244"/>
    </row>
    <row r="335" spans="1:16" ht="15" customHeight="1" x14ac:dyDescent="0.25">
      <c r="A335" s="83"/>
      <c r="B335" s="83"/>
      <c r="C335" s="247"/>
      <c r="D335" s="149"/>
      <c r="E335" s="163"/>
      <c r="F335" s="159"/>
      <c r="G335" s="155"/>
      <c r="H335" s="152">
        <f t="shared" si="42"/>
        <v>0</v>
      </c>
      <c r="I335" s="102"/>
      <c r="J335" s="250"/>
      <c r="K335" s="164"/>
      <c r="L335" s="165"/>
      <c r="M335" s="165"/>
      <c r="N335" s="151"/>
      <c r="O335" s="156">
        <f t="shared" si="43"/>
        <v>0</v>
      </c>
      <c r="P335" s="244"/>
    </row>
    <row r="336" spans="1:16" ht="15" customHeight="1" x14ac:dyDescent="0.25">
      <c r="A336" s="83"/>
      <c r="B336" s="83"/>
      <c r="C336" s="248"/>
      <c r="D336" s="166"/>
      <c r="E336" s="165"/>
      <c r="F336" s="165"/>
      <c r="G336" s="151"/>
      <c r="H336" s="152">
        <f t="shared" si="42"/>
        <v>0</v>
      </c>
      <c r="I336" s="102"/>
      <c r="J336" s="251"/>
      <c r="K336" s="158"/>
      <c r="L336" s="165"/>
      <c r="M336" s="165"/>
      <c r="N336" s="151"/>
      <c r="O336" s="156">
        <f t="shared" si="43"/>
        <v>0</v>
      </c>
      <c r="P336" s="244"/>
    </row>
    <row r="337" spans="1:16" ht="15" customHeight="1" thickBot="1" x14ac:dyDescent="0.3">
      <c r="A337" s="84"/>
      <c r="B337" s="84"/>
      <c r="C337" s="167"/>
      <c r="D337" s="168"/>
      <c r="E337" s="169">
        <f>SUM(E325:E336)</f>
        <v>18</v>
      </c>
      <c r="F337" s="169">
        <f>SUM(F325:F336)</f>
        <v>831</v>
      </c>
      <c r="G337" s="170"/>
      <c r="H337" s="171">
        <f>SUM(H325:H336)</f>
        <v>1500</v>
      </c>
      <c r="I337" s="104"/>
      <c r="J337" s="167"/>
      <c r="K337" s="172"/>
      <c r="L337" s="169">
        <f>SUM(L325:L336)</f>
        <v>8</v>
      </c>
      <c r="M337" s="169">
        <f>SUM(M325:M336)</f>
        <v>461</v>
      </c>
      <c r="N337" s="170"/>
      <c r="O337" s="169">
        <f>SUM(O325:O336)</f>
        <v>591.20000000000005</v>
      </c>
      <c r="P337" s="245"/>
    </row>
    <row r="338" spans="1:16" ht="15.75" customHeight="1" thickTop="1" thickBot="1" x14ac:dyDescent="0.3">
      <c r="A338" s="23"/>
      <c r="B338" s="23"/>
      <c r="C338" s="23"/>
      <c r="D338" s="23"/>
      <c r="E338" s="4"/>
      <c r="F338" s="4"/>
      <c r="G338" s="31"/>
      <c r="H338" s="4"/>
      <c r="I338" s="23"/>
      <c r="J338" s="23"/>
      <c r="K338" s="23"/>
      <c r="L338" s="4"/>
      <c r="M338" s="4"/>
      <c r="N338" s="31"/>
      <c r="O338" s="4"/>
      <c r="P338" s="23"/>
    </row>
    <row r="339" spans="1:16" ht="15.75" customHeight="1" thickTop="1" x14ac:dyDescent="0.25">
      <c r="A339" s="141" t="s">
        <v>5</v>
      </c>
      <c r="B339" s="95" t="s">
        <v>6</v>
      </c>
      <c r="C339" s="246"/>
      <c r="D339" s="96" t="s">
        <v>162</v>
      </c>
      <c r="E339" s="108" t="s">
        <v>163</v>
      </c>
      <c r="F339" s="108" t="s">
        <v>164</v>
      </c>
      <c r="G339" s="98"/>
      <c r="H339" s="108" t="s">
        <v>165</v>
      </c>
      <c r="I339" s="99"/>
      <c r="J339" s="249" t="s">
        <v>166</v>
      </c>
      <c r="K339" s="97" t="s">
        <v>162</v>
      </c>
      <c r="L339" s="108" t="s">
        <v>163</v>
      </c>
      <c r="M339" s="108" t="s">
        <v>164</v>
      </c>
      <c r="N339" s="98"/>
      <c r="O339" s="108" t="s">
        <v>167</v>
      </c>
      <c r="P339" s="100" t="s">
        <v>7</v>
      </c>
    </row>
    <row r="340" spans="1:16" ht="26.25" customHeight="1" x14ac:dyDescent="0.25">
      <c r="A340" s="101">
        <v>23</v>
      </c>
      <c r="B340" s="148">
        <v>22039023</v>
      </c>
      <c r="C340" s="247"/>
      <c r="D340" s="149" t="s">
        <v>198</v>
      </c>
      <c r="E340" s="150">
        <v>2</v>
      </c>
      <c r="F340" s="150">
        <v>90</v>
      </c>
      <c r="G340" s="151" t="s">
        <v>169</v>
      </c>
      <c r="H340" s="152">
        <f t="shared" ref="H340:H351" si="44">E340*F340</f>
        <v>180</v>
      </c>
      <c r="I340" s="102"/>
      <c r="J340" s="250"/>
      <c r="K340" s="153" t="s">
        <v>210</v>
      </c>
      <c r="L340" s="154">
        <v>1</v>
      </c>
      <c r="M340" s="154">
        <v>86</v>
      </c>
      <c r="N340" s="155" t="s">
        <v>179</v>
      </c>
      <c r="O340" s="156">
        <f>M340*L340*0.8</f>
        <v>68.8</v>
      </c>
      <c r="P340" s="243">
        <f>(H352+O352)/(E352+(0.8*L352))</f>
        <v>83.896551724137936</v>
      </c>
    </row>
    <row r="341" spans="1:16" x14ac:dyDescent="0.25">
      <c r="A341" s="83"/>
      <c r="B341" s="83"/>
      <c r="C341" s="247"/>
      <c r="D341" s="149" t="s">
        <v>176</v>
      </c>
      <c r="E341" s="157">
        <v>1</v>
      </c>
      <c r="F341" s="161">
        <v>75</v>
      </c>
      <c r="G341" s="151" t="s">
        <v>177</v>
      </c>
      <c r="H341" s="152">
        <f t="shared" si="44"/>
        <v>75</v>
      </c>
      <c r="I341" s="103"/>
      <c r="J341" s="250"/>
      <c r="K341" s="153" t="s">
        <v>199</v>
      </c>
      <c r="L341" s="154">
        <v>2</v>
      </c>
      <c r="M341" s="154">
        <v>85</v>
      </c>
      <c r="N341" s="151" t="s">
        <v>171</v>
      </c>
      <c r="O341" s="156">
        <f t="shared" ref="O341:O351" si="45">M341*L341*0.8</f>
        <v>136</v>
      </c>
      <c r="P341" s="244"/>
    </row>
    <row r="342" spans="1:16" ht="15" customHeight="1" x14ac:dyDescent="0.25">
      <c r="A342" s="83"/>
      <c r="B342" s="83"/>
      <c r="C342" s="247"/>
      <c r="D342" s="149" t="s">
        <v>180</v>
      </c>
      <c r="E342" s="154">
        <v>1</v>
      </c>
      <c r="F342" s="161">
        <v>75</v>
      </c>
      <c r="G342" s="151" t="s">
        <v>177</v>
      </c>
      <c r="H342" s="152">
        <f t="shared" si="44"/>
        <v>75</v>
      </c>
      <c r="I342" s="103"/>
      <c r="J342" s="250"/>
      <c r="K342" s="158" t="s">
        <v>186</v>
      </c>
      <c r="L342" s="150">
        <v>2</v>
      </c>
      <c r="M342" s="150">
        <v>87</v>
      </c>
      <c r="N342" s="151" t="s">
        <v>171</v>
      </c>
      <c r="O342" s="156">
        <f t="shared" si="45"/>
        <v>139.20000000000002</v>
      </c>
      <c r="P342" s="244"/>
    </row>
    <row r="343" spans="1:16" ht="15" customHeight="1" x14ac:dyDescent="0.25">
      <c r="A343" s="83"/>
      <c r="B343" s="83"/>
      <c r="C343" s="247"/>
      <c r="D343" s="149" t="s">
        <v>181</v>
      </c>
      <c r="E343" s="150">
        <v>3</v>
      </c>
      <c r="F343" s="150">
        <v>88</v>
      </c>
      <c r="G343" s="151" t="s">
        <v>169</v>
      </c>
      <c r="H343" s="152">
        <f t="shared" si="44"/>
        <v>264</v>
      </c>
      <c r="I343" s="103"/>
      <c r="J343" s="250"/>
      <c r="K343" s="158" t="s">
        <v>187</v>
      </c>
      <c r="L343" s="150">
        <v>2</v>
      </c>
      <c r="M343" s="150">
        <v>94</v>
      </c>
      <c r="N343" s="151" t="s">
        <v>171</v>
      </c>
      <c r="O343" s="156">
        <f t="shared" si="45"/>
        <v>150.4</v>
      </c>
      <c r="P343" s="244"/>
    </row>
    <row r="344" spans="1:16" ht="15" customHeight="1" x14ac:dyDescent="0.25">
      <c r="A344" s="83"/>
      <c r="B344" s="83"/>
      <c r="C344" s="247"/>
      <c r="D344" s="149" t="s">
        <v>182</v>
      </c>
      <c r="E344" s="150">
        <v>1</v>
      </c>
      <c r="F344" s="150">
        <v>90</v>
      </c>
      <c r="G344" s="151" t="s">
        <v>177</v>
      </c>
      <c r="H344" s="152">
        <f t="shared" si="44"/>
        <v>90</v>
      </c>
      <c r="I344" s="103"/>
      <c r="J344" s="250"/>
      <c r="K344" s="158" t="s">
        <v>175</v>
      </c>
      <c r="L344" s="150">
        <v>2</v>
      </c>
      <c r="M344" s="150">
        <v>90</v>
      </c>
      <c r="N344" s="151" t="s">
        <v>171</v>
      </c>
      <c r="O344" s="156">
        <f t="shared" si="45"/>
        <v>144</v>
      </c>
      <c r="P344" s="244"/>
    </row>
    <row r="345" spans="1:16" ht="15" customHeight="1" x14ac:dyDescent="0.25">
      <c r="A345" s="83"/>
      <c r="B345" s="83"/>
      <c r="C345" s="247"/>
      <c r="D345" s="149" t="s">
        <v>190</v>
      </c>
      <c r="E345" s="150">
        <v>2</v>
      </c>
      <c r="F345" s="150">
        <v>90</v>
      </c>
      <c r="G345" s="151" t="s">
        <v>169</v>
      </c>
      <c r="H345" s="152">
        <f t="shared" si="44"/>
        <v>180</v>
      </c>
      <c r="I345" s="102"/>
      <c r="J345" s="250"/>
      <c r="K345" s="160"/>
      <c r="L345" s="161"/>
      <c r="M345" s="161"/>
      <c r="N345" s="151"/>
      <c r="O345" s="156">
        <f t="shared" si="45"/>
        <v>0</v>
      </c>
      <c r="P345" s="244"/>
    </row>
    <row r="346" spans="1:16" ht="15" customHeight="1" x14ac:dyDescent="0.25">
      <c r="A346" s="83"/>
      <c r="B346" s="83"/>
      <c r="C346" s="247"/>
      <c r="D346" s="149" t="s">
        <v>183</v>
      </c>
      <c r="E346" s="150">
        <v>3</v>
      </c>
      <c r="F346" s="150">
        <v>60</v>
      </c>
      <c r="G346" s="155" t="s">
        <v>169</v>
      </c>
      <c r="H346" s="152">
        <f t="shared" si="44"/>
        <v>180</v>
      </c>
      <c r="I346" s="103"/>
      <c r="J346" s="250"/>
      <c r="K346" s="160"/>
      <c r="L346" s="162"/>
      <c r="M346" s="162"/>
      <c r="N346" s="151"/>
      <c r="O346" s="156">
        <f t="shared" si="45"/>
        <v>0</v>
      </c>
      <c r="P346" s="244"/>
    </row>
    <row r="347" spans="1:16" ht="15" customHeight="1" x14ac:dyDescent="0.25">
      <c r="A347" s="83"/>
      <c r="B347" s="83"/>
      <c r="C347" s="247"/>
      <c r="D347" s="149" t="s">
        <v>184</v>
      </c>
      <c r="E347" s="150">
        <v>2</v>
      </c>
      <c r="F347" s="150">
        <v>89</v>
      </c>
      <c r="G347" s="155" t="s">
        <v>177</v>
      </c>
      <c r="H347" s="152">
        <f t="shared" si="44"/>
        <v>178</v>
      </c>
      <c r="I347" s="103"/>
      <c r="J347" s="250"/>
      <c r="K347" s="160"/>
      <c r="L347" s="162"/>
      <c r="M347" s="162"/>
      <c r="N347" s="151"/>
      <c r="O347" s="156">
        <f t="shared" si="45"/>
        <v>0</v>
      </c>
      <c r="P347" s="244"/>
    </row>
    <row r="348" spans="1:16" ht="15" customHeight="1" x14ac:dyDescent="0.25">
      <c r="A348" s="83"/>
      <c r="B348" s="83"/>
      <c r="C348" s="247"/>
      <c r="D348" s="149" t="s">
        <v>185</v>
      </c>
      <c r="E348" s="150">
        <v>1</v>
      </c>
      <c r="F348" s="150">
        <v>86</v>
      </c>
      <c r="G348" s="155" t="s">
        <v>169</v>
      </c>
      <c r="H348" s="152">
        <f t="shared" si="44"/>
        <v>86</v>
      </c>
      <c r="I348" s="102"/>
      <c r="J348" s="250"/>
      <c r="K348" s="160"/>
      <c r="L348" s="162"/>
      <c r="M348" s="162"/>
      <c r="N348" s="151"/>
      <c r="O348" s="156">
        <f t="shared" si="45"/>
        <v>0</v>
      </c>
      <c r="P348" s="244"/>
    </row>
    <row r="349" spans="1:16" ht="15" customHeight="1" x14ac:dyDescent="0.25">
      <c r="A349" s="83"/>
      <c r="B349" s="83"/>
      <c r="C349" s="247"/>
      <c r="D349" s="149"/>
      <c r="E349" s="159"/>
      <c r="F349" s="159"/>
      <c r="G349" s="155"/>
      <c r="H349" s="152">
        <f t="shared" si="44"/>
        <v>0</v>
      </c>
      <c r="I349" s="102"/>
      <c r="J349" s="250"/>
      <c r="K349" s="160"/>
      <c r="L349" s="162"/>
      <c r="M349" s="162"/>
      <c r="N349" s="151"/>
      <c r="O349" s="156">
        <f t="shared" si="45"/>
        <v>0</v>
      </c>
      <c r="P349" s="244"/>
    </row>
    <row r="350" spans="1:16" ht="15" customHeight="1" x14ac:dyDescent="0.25">
      <c r="A350" s="83"/>
      <c r="B350" s="83"/>
      <c r="C350" s="247"/>
      <c r="D350" s="149"/>
      <c r="E350" s="163"/>
      <c r="F350" s="159"/>
      <c r="G350" s="155"/>
      <c r="H350" s="152">
        <f t="shared" si="44"/>
        <v>0</v>
      </c>
      <c r="I350" s="102"/>
      <c r="J350" s="250"/>
      <c r="K350" s="164"/>
      <c r="L350" s="165"/>
      <c r="M350" s="165"/>
      <c r="N350" s="151"/>
      <c r="O350" s="156">
        <f t="shared" si="45"/>
        <v>0</v>
      </c>
      <c r="P350" s="244"/>
    </row>
    <row r="351" spans="1:16" ht="15" customHeight="1" x14ac:dyDescent="0.25">
      <c r="A351" s="83"/>
      <c r="B351" s="83"/>
      <c r="C351" s="248"/>
      <c r="D351" s="166"/>
      <c r="E351" s="165"/>
      <c r="F351" s="165"/>
      <c r="G351" s="151"/>
      <c r="H351" s="152">
        <f t="shared" si="44"/>
        <v>0</v>
      </c>
      <c r="I351" s="102"/>
      <c r="J351" s="251"/>
      <c r="K351" s="158"/>
      <c r="L351" s="165"/>
      <c r="M351" s="165"/>
      <c r="N351" s="151"/>
      <c r="O351" s="156">
        <f t="shared" si="45"/>
        <v>0</v>
      </c>
      <c r="P351" s="244"/>
    </row>
    <row r="352" spans="1:16" ht="15" customHeight="1" thickBot="1" x14ac:dyDescent="0.3">
      <c r="A352" s="84"/>
      <c r="B352" s="84"/>
      <c r="C352" s="167"/>
      <c r="D352" s="168"/>
      <c r="E352" s="169">
        <f>SUM(E340:E351)</f>
        <v>16</v>
      </c>
      <c r="F352" s="169">
        <f>SUM(F340:F351)</f>
        <v>743</v>
      </c>
      <c r="G352" s="170"/>
      <c r="H352" s="171">
        <f>SUM(H340:H351)</f>
        <v>1308</v>
      </c>
      <c r="I352" s="104"/>
      <c r="J352" s="167"/>
      <c r="K352" s="172"/>
      <c r="L352" s="169">
        <f>SUM(L340:L351)</f>
        <v>9</v>
      </c>
      <c r="M352" s="169">
        <f>SUM(M340:M351)</f>
        <v>442</v>
      </c>
      <c r="N352" s="170"/>
      <c r="O352" s="169">
        <f>SUM(O340:O351)</f>
        <v>638.4</v>
      </c>
      <c r="P352" s="245"/>
    </row>
    <row r="353" spans="1:16" ht="15.75" customHeight="1" thickTop="1" thickBot="1" x14ac:dyDescent="0.3">
      <c r="A353" s="23"/>
      <c r="B353" s="23"/>
      <c r="C353" s="23"/>
      <c r="D353" s="23"/>
      <c r="E353" s="4"/>
      <c r="F353" s="4"/>
      <c r="G353" s="31"/>
      <c r="H353" s="4"/>
      <c r="I353" s="23"/>
      <c r="J353" s="23"/>
      <c r="K353" s="23"/>
      <c r="L353" s="4"/>
      <c r="M353" s="4"/>
      <c r="N353" s="31"/>
      <c r="O353" s="4"/>
      <c r="P353" s="23"/>
    </row>
    <row r="354" spans="1:16" ht="15.75" customHeight="1" thickTop="1" x14ac:dyDescent="0.25">
      <c r="A354" s="141" t="s">
        <v>5</v>
      </c>
      <c r="B354" s="95" t="s">
        <v>6</v>
      </c>
      <c r="C354" s="246"/>
      <c r="D354" s="96" t="s">
        <v>162</v>
      </c>
      <c r="E354" s="108" t="s">
        <v>163</v>
      </c>
      <c r="F354" s="108" t="s">
        <v>164</v>
      </c>
      <c r="G354" s="98"/>
      <c r="H354" s="108" t="s">
        <v>165</v>
      </c>
      <c r="I354" s="99"/>
      <c r="J354" s="249" t="s">
        <v>166</v>
      </c>
      <c r="K354" s="97" t="s">
        <v>162</v>
      </c>
      <c r="L354" s="108" t="s">
        <v>163</v>
      </c>
      <c r="M354" s="108" t="s">
        <v>164</v>
      </c>
      <c r="N354" s="98"/>
      <c r="O354" s="108" t="s">
        <v>167</v>
      </c>
      <c r="P354" s="100" t="s">
        <v>7</v>
      </c>
    </row>
    <row r="355" spans="1:16" ht="26.25" customHeight="1" x14ac:dyDescent="0.25">
      <c r="A355" s="101">
        <v>24</v>
      </c>
      <c r="B355" s="148">
        <v>22039024</v>
      </c>
      <c r="C355" s="247"/>
      <c r="D355" s="149" t="s">
        <v>172</v>
      </c>
      <c r="E355" s="150">
        <v>2</v>
      </c>
      <c r="F355" s="150">
        <v>86</v>
      </c>
      <c r="G355" s="151" t="s">
        <v>169</v>
      </c>
      <c r="H355" s="152">
        <f t="shared" ref="H355:H366" si="46">E355*F355</f>
        <v>172</v>
      </c>
      <c r="I355" s="102"/>
      <c r="J355" s="250"/>
      <c r="K355" s="153" t="s">
        <v>186</v>
      </c>
      <c r="L355" s="154">
        <v>2</v>
      </c>
      <c r="M355" s="154">
        <v>96</v>
      </c>
      <c r="N355" s="155" t="s">
        <v>171</v>
      </c>
      <c r="O355" s="156">
        <f>M355*L355*0.8</f>
        <v>153.60000000000002</v>
      </c>
      <c r="P355" s="243">
        <f>(H367+O367)/(E367+(0.8*L367))</f>
        <v>88.66101694915254</v>
      </c>
    </row>
    <row r="356" spans="1:16" x14ac:dyDescent="0.25">
      <c r="A356" s="83"/>
      <c r="B356" s="83"/>
      <c r="C356" s="247"/>
      <c r="D356" s="149" t="s">
        <v>176</v>
      </c>
      <c r="E356" s="157">
        <v>1</v>
      </c>
      <c r="F356" s="161">
        <v>75</v>
      </c>
      <c r="G356" s="151" t="s">
        <v>177</v>
      </c>
      <c r="H356" s="152">
        <f t="shared" si="46"/>
        <v>75</v>
      </c>
      <c r="I356" s="103"/>
      <c r="J356" s="250"/>
      <c r="K356" s="153" t="s">
        <v>187</v>
      </c>
      <c r="L356" s="154">
        <v>2</v>
      </c>
      <c r="M356" s="154">
        <v>97</v>
      </c>
      <c r="N356" s="151" t="s">
        <v>171</v>
      </c>
      <c r="O356" s="156">
        <f t="shared" ref="O356:O366" si="47">M356*L356*0.8</f>
        <v>155.20000000000002</v>
      </c>
      <c r="P356" s="244"/>
    </row>
    <row r="357" spans="1:16" ht="15" customHeight="1" x14ac:dyDescent="0.25">
      <c r="A357" s="83"/>
      <c r="B357" s="83"/>
      <c r="C357" s="247"/>
      <c r="D357" s="149" t="s">
        <v>180</v>
      </c>
      <c r="E357" s="154">
        <v>1</v>
      </c>
      <c r="F357" s="161">
        <v>75</v>
      </c>
      <c r="G357" s="151" t="s">
        <v>177</v>
      </c>
      <c r="H357" s="152">
        <f t="shared" si="46"/>
        <v>75</v>
      </c>
      <c r="I357" s="103"/>
      <c r="J357" s="250"/>
      <c r="K357" s="158" t="s">
        <v>189</v>
      </c>
      <c r="L357" s="150">
        <v>1</v>
      </c>
      <c r="M357" s="150">
        <v>87</v>
      </c>
      <c r="N357" s="151" t="s">
        <v>179</v>
      </c>
      <c r="O357" s="156">
        <f t="shared" si="47"/>
        <v>69.600000000000009</v>
      </c>
      <c r="P357" s="244"/>
    </row>
    <row r="358" spans="1:16" ht="15" customHeight="1" x14ac:dyDescent="0.25">
      <c r="A358" s="83"/>
      <c r="B358" s="83"/>
      <c r="C358" s="247"/>
      <c r="D358" s="149" t="s">
        <v>181</v>
      </c>
      <c r="E358" s="150">
        <v>3</v>
      </c>
      <c r="F358" s="150">
        <v>85</v>
      </c>
      <c r="G358" s="151" t="s">
        <v>169</v>
      </c>
      <c r="H358" s="152">
        <f t="shared" si="46"/>
        <v>255</v>
      </c>
      <c r="I358" s="103"/>
      <c r="J358" s="250"/>
      <c r="K358" s="158" t="s">
        <v>205</v>
      </c>
      <c r="L358" s="150">
        <v>2</v>
      </c>
      <c r="M358" s="150">
        <v>90</v>
      </c>
      <c r="N358" s="151" t="s">
        <v>171</v>
      </c>
      <c r="O358" s="156">
        <f t="shared" si="47"/>
        <v>144</v>
      </c>
      <c r="P358" s="244"/>
    </row>
    <row r="359" spans="1:16" ht="15" customHeight="1" x14ac:dyDescent="0.25">
      <c r="A359" s="83"/>
      <c r="B359" s="83"/>
      <c r="C359" s="247"/>
      <c r="D359" s="149" t="s">
        <v>184</v>
      </c>
      <c r="E359" s="150">
        <v>2</v>
      </c>
      <c r="F359" s="150">
        <v>90</v>
      </c>
      <c r="G359" s="151" t="s">
        <v>177</v>
      </c>
      <c r="H359" s="152">
        <f t="shared" si="46"/>
        <v>180</v>
      </c>
      <c r="I359" s="103"/>
      <c r="J359" s="250"/>
      <c r="K359" s="158"/>
      <c r="L359" s="159"/>
      <c r="M359" s="159"/>
      <c r="N359" s="151"/>
      <c r="O359" s="156">
        <f t="shared" si="47"/>
        <v>0</v>
      </c>
      <c r="P359" s="244"/>
    </row>
    <row r="360" spans="1:16" ht="15" customHeight="1" x14ac:dyDescent="0.25">
      <c r="A360" s="83"/>
      <c r="B360" s="83"/>
      <c r="C360" s="247"/>
      <c r="D360" s="149" t="s">
        <v>182</v>
      </c>
      <c r="E360" s="150">
        <v>1</v>
      </c>
      <c r="F360" s="150">
        <v>94</v>
      </c>
      <c r="G360" s="151" t="s">
        <v>177</v>
      </c>
      <c r="H360" s="152">
        <f t="shared" si="46"/>
        <v>94</v>
      </c>
      <c r="I360" s="102"/>
      <c r="J360" s="250"/>
      <c r="K360" s="160"/>
      <c r="L360" s="161"/>
      <c r="M360" s="161"/>
      <c r="N360" s="151"/>
      <c r="O360" s="156">
        <f t="shared" si="47"/>
        <v>0</v>
      </c>
      <c r="P360" s="244"/>
    </row>
    <row r="361" spans="1:16" ht="15" customHeight="1" x14ac:dyDescent="0.25">
      <c r="A361" s="83"/>
      <c r="B361" s="83"/>
      <c r="C361" s="247"/>
      <c r="D361" s="149" t="s">
        <v>190</v>
      </c>
      <c r="E361" s="150">
        <v>2</v>
      </c>
      <c r="F361" s="150">
        <v>92</v>
      </c>
      <c r="G361" s="155" t="s">
        <v>169</v>
      </c>
      <c r="H361" s="152">
        <f t="shared" si="46"/>
        <v>184</v>
      </c>
      <c r="I361" s="103"/>
      <c r="J361" s="250"/>
      <c r="K361" s="160"/>
      <c r="L361" s="162"/>
      <c r="M361" s="162"/>
      <c r="N361" s="151"/>
      <c r="O361" s="156">
        <f t="shared" si="47"/>
        <v>0</v>
      </c>
      <c r="P361" s="244"/>
    </row>
    <row r="362" spans="1:16" ht="15" customHeight="1" x14ac:dyDescent="0.25">
      <c r="A362" s="83"/>
      <c r="B362" s="83"/>
      <c r="C362" s="247"/>
      <c r="D362" s="149" t="s">
        <v>191</v>
      </c>
      <c r="E362" s="150">
        <v>2</v>
      </c>
      <c r="F362" s="150">
        <v>89</v>
      </c>
      <c r="G362" s="155" t="s">
        <v>169</v>
      </c>
      <c r="H362" s="152">
        <f t="shared" si="46"/>
        <v>178</v>
      </c>
      <c r="I362" s="103"/>
      <c r="J362" s="250"/>
      <c r="K362" s="160"/>
      <c r="L362" s="162"/>
      <c r="M362" s="162"/>
      <c r="N362" s="151"/>
      <c r="O362" s="156">
        <f t="shared" si="47"/>
        <v>0</v>
      </c>
      <c r="P362" s="244"/>
    </row>
    <row r="363" spans="1:16" ht="15" customHeight="1" x14ac:dyDescent="0.25">
      <c r="A363" s="83"/>
      <c r="B363" s="83"/>
      <c r="C363" s="247"/>
      <c r="D363" s="149" t="s">
        <v>183</v>
      </c>
      <c r="E363" s="150">
        <v>3</v>
      </c>
      <c r="F363" s="150">
        <v>90</v>
      </c>
      <c r="G363" s="155" t="s">
        <v>169</v>
      </c>
      <c r="H363" s="152">
        <f t="shared" si="46"/>
        <v>270</v>
      </c>
      <c r="I363" s="102"/>
      <c r="J363" s="250"/>
      <c r="K363" s="160"/>
      <c r="L363" s="162"/>
      <c r="M363" s="162"/>
      <c r="N363" s="151"/>
      <c r="O363" s="156">
        <f t="shared" si="47"/>
        <v>0</v>
      </c>
      <c r="P363" s="244"/>
    </row>
    <row r="364" spans="1:16" ht="15" customHeight="1" x14ac:dyDescent="0.25">
      <c r="A364" s="83"/>
      <c r="B364" s="83"/>
      <c r="C364" s="247"/>
      <c r="D364" s="149" t="s">
        <v>185</v>
      </c>
      <c r="E364" s="150">
        <v>1</v>
      </c>
      <c r="F364" s="150">
        <v>87</v>
      </c>
      <c r="G364" s="155" t="s">
        <v>169</v>
      </c>
      <c r="H364" s="152">
        <f t="shared" si="46"/>
        <v>87</v>
      </c>
      <c r="I364" s="102"/>
      <c r="J364" s="250"/>
      <c r="K364" s="160"/>
      <c r="L364" s="162"/>
      <c r="M364" s="162"/>
      <c r="N364" s="151"/>
      <c r="O364" s="156">
        <f t="shared" si="47"/>
        <v>0</v>
      </c>
      <c r="P364" s="244"/>
    </row>
    <row r="365" spans="1:16" ht="15" customHeight="1" x14ac:dyDescent="0.25">
      <c r="A365" s="83"/>
      <c r="B365" s="83"/>
      <c r="C365" s="247"/>
      <c r="D365" s="149"/>
      <c r="E365" s="163"/>
      <c r="F365" s="159"/>
      <c r="G365" s="155"/>
      <c r="H365" s="152">
        <f t="shared" si="46"/>
        <v>0</v>
      </c>
      <c r="I365" s="102"/>
      <c r="J365" s="250"/>
      <c r="K365" s="164"/>
      <c r="L365" s="165"/>
      <c r="M365" s="165"/>
      <c r="N365" s="151"/>
      <c r="O365" s="156">
        <f t="shared" si="47"/>
        <v>0</v>
      </c>
      <c r="P365" s="244"/>
    </row>
    <row r="366" spans="1:16" ht="15" customHeight="1" x14ac:dyDescent="0.25">
      <c r="A366" s="83"/>
      <c r="B366" s="83"/>
      <c r="C366" s="248"/>
      <c r="D366" s="166"/>
      <c r="E366" s="165"/>
      <c r="F366" s="165"/>
      <c r="G366" s="151"/>
      <c r="H366" s="152">
        <f t="shared" si="46"/>
        <v>0</v>
      </c>
      <c r="I366" s="102"/>
      <c r="J366" s="251"/>
      <c r="K366" s="158"/>
      <c r="L366" s="165"/>
      <c r="M366" s="165"/>
      <c r="N366" s="151"/>
      <c r="O366" s="156">
        <f t="shared" si="47"/>
        <v>0</v>
      </c>
      <c r="P366" s="244"/>
    </row>
    <row r="367" spans="1:16" ht="15" customHeight="1" thickBot="1" x14ac:dyDescent="0.3">
      <c r="A367" s="84"/>
      <c r="B367" s="84"/>
      <c r="C367" s="167"/>
      <c r="D367" s="168"/>
      <c r="E367" s="169">
        <f>SUM(E355:E366)</f>
        <v>18</v>
      </c>
      <c r="F367" s="169">
        <f>SUM(F355:F366)</f>
        <v>863</v>
      </c>
      <c r="G367" s="170"/>
      <c r="H367" s="171">
        <f>SUM(H355:H366)</f>
        <v>1570</v>
      </c>
      <c r="I367" s="104"/>
      <c r="J367" s="167"/>
      <c r="K367" s="172"/>
      <c r="L367" s="169">
        <f>SUM(L355:L366)</f>
        <v>7</v>
      </c>
      <c r="M367" s="169">
        <f>SUM(M355:M366)</f>
        <v>370</v>
      </c>
      <c r="N367" s="170"/>
      <c r="O367" s="169">
        <f>SUM(O355:O366)</f>
        <v>522.40000000000009</v>
      </c>
      <c r="P367" s="245"/>
    </row>
    <row r="368" spans="1:16" ht="15.75" customHeight="1" thickTop="1" thickBot="1" x14ac:dyDescent="0.3">
      <c r="A368" s="23"/>
      <c r="B368" s="23"/>
      <c r="C368" s="23"/>
      <c r="D368" s="23"/>
      <c r="E368" s="4"/>
      <c r="F368" s="4"/>
      <c r="G368" s="31"/>
      <c r="H368" s="4"/>
      <c r="I368" s="23"/>
      <c r="J368" s="23"/>
      <c r="K368" s="23"/>
      <c r="L368" s="4"/>
      <c r="M368" s="4"/>
      <c r="N368" s="31"/>
      <c r="O368" s="4"/>
      <c r="P368" s="23"/>
    </row>
    <row r="369" spans="1:16" ht="15.75" customHeight="1" thickTop="1" x14ac:dyDescent="0.25">
      <c r="A369" s="141" t="s">
        <v>5</v>
      </c>
      <c r="B369" s="95" t="s">
        <v>6</v>
      </c>
      <c r="C369" s="246"/>
      <c r="D369" s="96" t="s">
        <v>162</v>
      </c>
      <c r="E369" s="108" t="s">
        <v>163</v>
      </c>
      <c r="F369" s="108" t="s">
        <v>164</v>
      </c>
      <c r="G369" s="98"/>
      <c r="H369" s="108" t="s">
        <v>165</v>
      </c>
      <c r="I369" s="99"/>
      <c r="J369" s="249" t="s">
        <v>166</v>
      </c>
      <c r="K369" s="97" t="s">
        <v>162</v>
      </c>
      <c r="L369" s="108" t="s">
        <v>163</v>
      </c>
      <c r="M369" s="108" t="s">
        <v>164</v>
      </c>
      <c r="N369" s="98"/>
      <c r="O369" s="108" t="s">
        <v>167</v>
      </c>
      <c r="P369" s="100" t="s">
        <v>7</v>
      </c>
    </row>
    <row r="370" spans="1:16" ht="26.25" customHeight="1" x14ac:dyDescent="0.25">
      <c r="A370" s="101">
        <v>25</v>
      </c>
      <c r="B370" s="148">
        <v>22039025</v>
      </c>
      <c r="C370" s="247"/>
      <c r="D370" s="149" t="s">
        <v>176</v>
      </c>
      <c r="E370" s="150">
        <v>1</v>
      </c>
      <c r="F370" s="159">
        <v>75</v>
      </c>
      <c r="G370" s="151" t="s">
        <v>177</v>
      </c>
      <c r="H370" s="152">
        <f t="shared" ref="H370:H381" si="48">E370*F370</f>
        <v>75</v>
      </c>
      <c r="I370" s="102"/>
      <c r="J370" s="250"/>
      <c r="K370" s="153" t="s">
        <v>170</v>
      </c>
      <c r="L370" s="154">
        <v>2</v>
      </c>
      <c r="M370" s="154">
        <v>90</v>
      </c>
      <c r="N370" s="155" t="s">
        <v>171</v>
      </c>
      <c r="O370" s="156">
        <f>M370*L370*0.8</f>
        <v>144</v>
      </c>
      <c r="P370" s="243">
        <f>(H382+O382)/(E382+(0.8*L382))</f>
        <v>88.058333333333337</v>
      </c>
    </row>
    <row r="371" spans="1:16" x14ac:dyDescent="0.25">
      <c r="A371" s="83"/>
      <c r="B371" s="83"/>
      <c r="C371" s="247"/>
      <c r="D371" s="149" t="s">
        <v>180</v>
      </c>
      <c r="E371" s="157">
        <v>1</v>
      </c>
      <c r="F371" s="161">
        <v>75</v>
      </c>
      <c r="G371" s="151" t="s">
        <v>177</v>
      </c>
      <c r="H371" s="152">
        <f t="shared" si="48"/>
        <v>75</v>
      </c>
      <c r="I371" s="103"/>
      <c r="J371" s="250"/>
      <c r="K371" s="153" t="s">
        <v>189</v>
      </c>
      <c r="L371" s="154">
        <v>1</v>
      </c>
      <c r="M371" s="154">
        <v>90</v>
      </c>
      <c r="N371" s="151" t="s">
        <v>179</v>
      </c>
      <c r="O371" s="156">
        <f t="shared" ref="O371:O381" si="49">M371*L371*0.8</f>
        <v>72</v>
      </c>
      <c r="P371" s="244"/>
    </row>
    <row r="372" spans="1:16" ht="15" customHeight="1" x14ac:dyDescent="0.25">
      <c r="A372" s="83"/>
      <c r="B372" s="83"/>
      <c r="C372" s="247"/>
      <c r="D372" s="149" t="s">
        <v>168</v>
      </c>
      <c r="E372" s="154">
        <v>2</v>
      </c>
      <c r="F372" s="154">
        <v>93</v>
      </c>
      <c r="G372" s="151" t="s">
        <v>169</v>
      </c>
      <c r="H372" s="152">
        <f t="shared" si="48"/>
        <v>186</v>
      </c>
      <c r="I372" s="103"/>
      <c r="J372" s="250"/>
      <c r="K372" s="158" t="s">
        <v>188</v>
      </c>
      <c r="L372" s="150">
        <v>2</v>
      </c>
      <c r="M372" s="150">
        <v>92</v>
      </c>
      <c r="N372" s="151" t="s">
        <v>171</v>
      </c>
      <c r="O372" s="156">
        <f t="shared" si="49"/>
        <v>147.20000000000002</v>
      </c>
      <c r="P372" s="244"/>
    </row>
    <row r="373" spans="1:16" ht="15" customHeight="1" x14ac:dyDescent="0.25">
      <c r="A373" s="83"/>
      <c r="B373" s="83"/>
      <c r="C373" s="247"/>
      <c r="D373" s="149" t="s">
        <v>182</v>
      </c>
      <c r="E373" s="150">
        <v>1</v>
      </c>
      <c r="F373" s="150">
        <v>90</v>
      </c>
      <c r="G373" s="151" t="s">
        <v>177</v>
      </c>
      <c r="H373" s="152">
        <f t="shared" si="48"/>
        <v>90</v>
      </c>
      <c r="I373" s="103"/>
      <c r="J373" s="250"/>
      <c r="K373" s="158" t="s">
        <v>205</v>
      </c>
      <c r="L373" s="150">
        <v>2</v>
      </c>
      <c r="M373" s="150">
        <v>92</v>
      </c>
      <c r="N373" s="151" t="s">
        <v>171</v>
      </c>
      <c r="O373" s="156">
        <f t="shared" si="49"/>
        <v>147.20000000000002</v>
      </c>
      <c r="P373" s="244"/>
    </row>
    <row r="374" spans="1:16" ht="15" customHeight="1" x14ac:dyDescent="0.25">
      <c r="A374" s="83"/>
      <c r="B374" s="83"/>
      <c r="C374" s="247"/>
      <c r="D374" s="149" t="s">
        <v>181</v>
      </c>
      <c r="E374" s="150">
        <v>3</v>
      </c>
      <c r="F374" s="150">
        <v>84</v>
      </c>
      <c r="G374" s="151" t="s">
        <v>169</v>
      </c>
      <c r="H374" s="152">
        <f t="shared" si="48"/>
        <v>252</v>
      </c>
      <c r="I374" s="103"/>
      <c r="J374" s="250"/>
      <c r="K374" s="158" t="s">
        <v>197</v>
      </c>
      <c r="L374" s="150">
        <v>3</v>
      </c>
      <c r="M374" s="150">
        <v>95</v>
      </c>
      <c r="N374" s="151" t="s">
        <v>171</v>
      </c>
      <c r="O374" s="156">
        <f t="shared" si="49"/>
        <v>228</v>
      </c>
      <c r="P374" s="244"/>
    </row>
    <row r="375" spans="1:16" ht="15" customHeight="1" x14ac:dyDescent="0.25">
      <c r="A375" s="83"/>
      <c r="B375" s="83"/>
      <c r="C375" s="247"/>
      <c r="D375" s="149" t="s">
        <v>194</v>
      </c>
      <c r="E375" s="150">
        <v>2</v>
      </c>
      <c r="F375" s="150">
        <v>89</v>
      </c>
      <c r="G375" s="151" t="s">
        <v>169</v>
      </c>
      <c r="H375" s="152">
        <f t="shared" si="48"/>
        <v>178</v>
      </c>
      <c r="I375" s="102"/>
      <c r="J375" s="250"/>
      <c r="K375" s="160"/>
      <c r="L375" s="161"/>
      <c r="M375" s="161"/>
      <c r="N375" s="151"/>
      <c r="O375" s="156">
        <f t="shared" si="49"/>
        <v>0</v>
      </c>
      <c r="P375" s="244"/>
    </row>
    <row r="376" spans="1:16" ht="15" customHeight="1" x14ac:dyDescent="0.25">
      <c r="A376" s="83"/>
      <c r="B376" s="83"/>
      <c r="C376" s="247"/>
      <c r="D376" s="149" t="s">
        <v>183</v>
      </c>
      <c r="E376" s="150">
        <v>3</v>
      </c>
      <c r="F376" s="150">
        <v>85</v>
      </c>
      <c r="G376" s="155" t="s">
        <v>169</v>
      </c>
      <c r="H376" s="152">
        <f t="shared" si="48"/>
        <v>255</v>
      </c>
      <c r="I376" s="103"/>
      <c r="J376" s="250"/>
      <c r="K376" s="160"/>
      <c r="L376" s="162"/>
      <c r="M376" s="162"/>
      <c r="N376" s="151"/>
      <c r="O376" s="156">
        <f t="shared" si="49"/>
        <v>0</v>
      </c>
      <c r="P376" s="244"/>
    </row>
    <row r="377" spans="1:16" ht="15" customHeight="1" x14ac:dyDescent="0.25">
      <c r="A377" s="83"/>
      <c r="B377" s="83"/>
      <c r="C377" s="247"/>
      <c r="D377" s="149" t="s">
        <v>184</v>
      </c>
      <c r="E377" s="150">
        <v>2</v>
      </c>
      <c r="F377" s="150">
        <v>89</v>
      </c>
      <c r="G377" s="155" t="s">
        <v>177</v>
      </c>
      <c r="H377" s="152">
        <f t="shared" si="48"/>
        <v>178</v>
      </c>
      <c r="I377" s="103"/>
      <c r="J377" s="250"/>
      <c r="K377" s="160"/>
      <c r="L377" s="162"/>
      <c r="M377" s="162"/>
      <c r="N377" s="151"/>
      <c r="O377" s="156">
        <f t="shared" si="49"/>
        <v>0</v>
      </c>
      <c r="P377" s="244"/>
    </row>
    <row r="378" spans="1:16" ht="15" customHeight="1" x14ac:dyDescent="0.25">
      <c r="A378" s="83"/>
      <c r="B378" s="83"/>
      <c r="C378" s="247"/>
      <c r="D378" s="149" t="s">
        <v>185</v>
      </c>
      <c r="E378" s="150">
        <v>1</v>
      </c>
      <c r="F378" s="150">
        <v>86</v>
      </c>
      <c r="G378" s="155" t="s">
        <v>169</v>
      </c>
      <c r="H378" s="152">
        <f t="shared" si="48"/>
        <v>86</v>
      </c>
      <c r="I378" s="102"/>
      <c r="J378" s="250"/>
      <c r="K378" s="160"/>
      <c r="L378" s="162"/>
      <c r="M378" s="162"/>
      <c r="N378" s="151"/>
      <c r="O378" s="156">
        <f t="shared" si="49"/>
        <v>0</v>
      </c>
      <c r="P378" s="244"/>
    </row>
    <row r="379" spans="1:16" ht="15" customHeight="1" x14ac:dyDescent="0.25">
      <c r="A379" s="83"/>
      <c r="B379" s="83"/>
      <c r="C379" s="247"/>
      <c r="D379" s="149"/>
      <c r="E379" s="159"/>
      <c r="F379" s="159"/>
      <c r="G379" s="155"/>
      <c r="H379" s="152">
        <f t="shared" si="48"/>
        <v>0</v>
      </c>
      <c r="I379" s="102"/>
      <c r="J379" s="250"/>
      <c r="K379" s="160"/>
      <c r="L379" s="162"/>
      <c r="M379" s="162"/>
      <c r="N379" s="151"/>
      <c r="O379" s="156">
        <f t="shared" si="49"/>
        <v>0</v>
      </c>
      <c r="P379" s="244"/>
    </row>
    <row r="380" spans="1:16" ht="15" customHeight="1" x14ac:dyDescent="0.25">
      <c r="A380" s="83"/>
      <c r="B380" s="83"/>
      <c r="C380" s="247"/>
      <c r="D380" s="149"/>
      <c r="E380" s="163"/>
      <c r="F380" s="159"/>
      <c r="G380" s="155"/>
      <c r="H380" s="152">
        <f t="shared" si="48"/>
        <v>0</v>
      </c>
      <c r="I380" s="102"/>
      <c r="J380" s="250"/>
      <c r="K380" s="164"/>
      <c r="L380" s="165"/>
      <c r="M380" s="165"/>
      <c r="N380" s="151"/>
      <c r="O380" s="156">
        <f t="shared" si="49"/>
        <v>0</v>
      </c>
      <c r="P380" s="244"/>
    </row>
    <row r="381" spans="1:16" ht="15" customHeight="1" x14ac:dyDescent="0.25">
      <c r="A381" s="83"/>
      <c r="B381" s="83"/>
      <c r="C381" s="248"/>
      <c r="D381" s="166"/>
      <c r="E381" s="165"/>
      <c r="F381" s="165"/>
      <c r="G381" s="151"/>
      <c r="H381" s="152">
        <f t="shared" si="48"/>
        <v>0</v>
      </c>
      <c r="I381" s="102"/>
      <c r="J381" s="251"/>
      <c r="K381" s="158"/>
      <c r="L381" s="165"/>
      <c r="M381" s="165"/>
      <c r="N381" s="151"/>
      <c r="O381" s="156">
        <f t="shared" si="49"/>
        <v>0</v>
      </c>
      <c r="P381" s="244"/>
    </row>
    <row r="382" spans="1:16" ht="15" customHeight="1" thickBot="1" x14ac:dyDescent="0.3">
      <c r="A382" s="84"/>
      <c r="B382" s="84"/>
      <c r="C382" s="167"/>
      <c r="D382" s="168"/>
      <c r="E382" s="169">
        <f>SUM(E370:E381)</f>
        <v>16</v>
      </c>
      <c r="F382" s="169">
        <f>SUM(F370:F381)</f>
        <v>766</v>
      </c>
      <c r="G382" s="170"/>
      <c r="H382" s="171">
        <f>SUM(H370:H381)</f>
        <v>1375</v>
      </c>
      <c r="I382" s="104"/>
      <c r="J382" s="167"/>
      <c r="K382" s="172"/>
      <c r="L382" s="169">
        <f>SUM(L370:L381)</f>
        <v>10</v>
      </c>
      <c r="M382" s="169">
        <f>SUM(M370:M381)</f>
        <v>459</v>
      </c>
      <c r="N382" s="170"/>
      <c r="O382" s="169">
        <f>SUM(O370:O381)</f>
        <v>738.40000000000009</v>
      </c>
      <c r="P382" s="245"/>
    </row>
    <row r="383" spans="1:16" ht="15.75" customHeight="1" thickTop="1" thickBot="1" x14ac:dyDescent="0.3">
      <c r="A383" s="23"/>
      <c r="B383" s="23"/>
      <c r="C383" s="23"/>
      <c r="D383" s="23"/>
      <c r="E383" s="4"/>
      <c r="F383" s="4"/>
      <c r="G383" s="31"/>
      <c r="H383" s="4"/>
      <c r="I383" s="23"/>
      <c r="J383" s="23"/>
      <c r="K383" s="23"/>
      <c r="L383" s="4"/>
      <c r="M383" s="4"/>
      <c r="N383" s="31"/>
      <c r="O383" s="4"/>
      <c r="P383" s="23"/>
    </row>
    <row r="384" spans="1:16" ht="15.75" customHeight="1" thickTop="1" x14ac:dyDescent="0.25">
      <c r="A384" s="141" t="s">
        <v>5</v>
      </c>
      <c r="B384" s="95" t="s">
        <v>6</v>
      </c>
      <c r="C384" s="246"/>
      <c r="D384" s="96" t="s">
        <v>162</v>
      </c>
      <c r="E384" s="108" t="s">
        <v>163</v>
      </c>
      <c r="F384" s="108" t="s">
        <v>164</v>
      </c>
      <c r="G384" s="98"/>
      <c r="H384" s="108" t="s">
        <v>165</v>
      </c>
      <c r="I384" s="99"/>
      <c r="J384" s="249" t="s">
        <v>166</v>
      </c>
      <c r="K384" s="97" t="s">
        <v>162</v>
      </c>
      <c r="L384" s="108" t="s">
        <v>163</v>
      </c>
      <c r="M384" s="108" t="s">
        <v>164</v>
      </c>
      <c r="N384" s="98"/>
      <c r="O384" s="108" t="s">
        <v>167</v>
      </c>
      <c r="P384" s="100" t="s">
        <v>7</v>
      </c>
    </row>
    <row r="385" spans="1:16" ht="26.25" customHeight="1" x14ac:dyDescent="0.25">
      <c r="A385" s="101">
        <v>26</v>
      </c>
      <c r="B385" s="148">
        <v>22039026</v>
      </c>
      <c r="C385" s="247"/>
      <c r="D385" s="149" t="s">
        <v>176</v>
      </c>
      <c r="E385" s="150">
        <v>1</v>
      </c>
      <c r="F385" s="159">
        <v>75</v>
      </c>
      <c r="G385" s="151" t="s">
        <v>177</v>
      </c>
      <c r="H385" s="152">
        <f t="shared" ref="H385:H396" si="50">E385*F385</f>
        <v>75</v>
      </c>
      <c r="I385" s="102"/>
      <c r="J385" s="250"/>
      <c r="K385" s="153" t="s">
        <v>173</v>
      </c>
      <c r="L385" s="154">
        <v>2</v>
      </c>
      <c r="M385" s="154">
        <v>93</v>
      </c>
      <c r="N385" s="155" t="s">
        <v>171</v>
      </c>
      <c r="O385" s="156">
        <f>M385*L385*0.8</f>
        <v>148.80000000000001</v>
      </c>
      <c r="P385" s="243">
        <f>(H397+O397)/(E397+(0.8*L397))</f>
        <v>88</v>
      </c>
    </row>
    <row r="386" spans="1:16" x14ac:dyDescent="0.25">
      <c r="A386" s="83"/>
      <c r="B386" s="83"/>
      <c r="C386" s="247"/>
      <c r="D386" s="149" t="s">
        <v>180</v>
      </c>
      <c r="E386" s="157">
        <v>1</v>
      </c>
      <c r="F386" s="161">
        <v>75</v>
      </c>
      <c r="G386" s="151" t="s">
        <v>177</v>
      </c>
      <c r="H386" s="152">
        <f t="shared" si="50"/>
        <v>75</v>
      </c>
      <c r="I386" s="103"/>
      <c r="J386" s="250"/>
      <c r="K386" s="153" t="s">
        <v>188</v>
      </c>
      <c r="L386" s="154">
        <v>2</v>
      </c>
      <c r="M386" s="154">
        <v>92</v>
      </c>
      <c r="N386" s="151" t="s">
        <v>171</v>
      </c>
      <c r="O386" s="156">
        <f t="shared" ref="O386:O396" si="51">M386*L386*0.8</f>
        <v>147.20000000000002</v>
      </c>
      <c r="P386" s="244"/>
    </row>
    <row r="387" spans="1:16" ht="15" customHeight="1" x14ac:dyDescent="0.25">
      <c r="A387" s="83"/>
      <c r="B387" s="83"/>
      <c r="C387" s="247"/>
      <c r="D387" s="149" t="s">
        <v>168</v>
      </c>
      <c r="E387" s="154">
        <v>2</v>
      </c>
      <c r="F387" s="154">
        <v>89</v>
      </c>
      <c r="G387" s="151" t="s">
        <v>169</v>
      </c>
      <c r="H387" s="152">
        <f t="shared" si="50"/>
        <v>178</v>
      </c>
      <c r="I387" s="103"/>
      <c r="J387" s="250"/>
      <c r="K387" s="158" t="s">
        <v>204</v>
      </c>
      <c r="L387" s="150">
        <v>1</v>
      </c>
      <c r="M387" s="150">
        <v>86</v>
      </c>
      <c r="N387" s="151" t="s">
        <v>179</v>
      </c>
      <c r="O387" s="156">
        <f t="shared" si="51"/>
        <v>68.8</v>
      </c>
      <c r="P387" s="244"/>
    </row>
    <row r="388" spans="1:16" ht="15" customHeight="1" x14ac:dyDescent="0.25">
      <c r="A388" s="83"/>
      <c r="B388" s="83"/>
      <c r="C388" s="247"/>
      <c r="D388" s="149" t="s">
        <v>172</v>
      </c>
      <c r="E388" s="150">
        <v>2</v>
      </c>
      <c r="F388" s="150">
        <v>87</v>
      </c>
      <c r="G388" s="151" t="s">
        <v>169</v>
      </c>
      <c r="H388" s="152">
        <f t="shared" si="50"/>
        <v>174</v>
      </c>
      <c r="I388" s="103"/>
      <c r="J388" s="250"/>
      <c r="K388" s="158" t="s">
        <v>205</v>
      </c>
      <c r="L388" s="150">
        <v>2</v>
      </c>
      <c r="M388" s="150">
        <v>90</v>
      </c>
      <c r="N388" s="151" t="s">
        <v>171</v>
      </c>
      <c r="O388" s="156">
        <f t="shared" si="51"/>
        <v>144</v>
      </c>
      <c r="P388" s="244"/>
    </row>
    <row r="389" spans="1:16" ht="15" customHeight="1" x14ac:dyDescent="0.25">
      <c r="A389" s="83"/>
      <c r="B389" s="83"/>
      <c r="C389" s="247"/>
      <c r="D389" s="149" t="s">
        <v>181</v>
      </c>
      <c r="E389" s="150">
        <v>3</v>
      </c>
      <c r="F389" s="150">
        <v>85</v>
      </c>
      <c r="G389" s="151" t="s">
        <v>169</v>
      </c>
      <c r="H389" s="152">
        <f t="shared" si="50"/>
        <v>255</v>
      </c>
      <c r="I389" s="103"/>
      <c r="J389" s="250"/>
      <c r="K389" s="158"/>
      <c r="L389" s="159"/>
      <c r="M389" s="159"/>
      <c r="N389" s="151"/>
      <c r="O389" s="156">
        <f t="shared" si="51"/>
        <v>0</v>
      </c>
      <c r="P389" s="244"/>
    </row>
    <row r="390" spans="1:16" ht="15" customHeight="1" x14ac:dyDescent="0.25">
      <c r="A390" s="83"/>
      <c r="B390" s="83"/>
      <c r="C390" s="247"/>
      <c r="D390" s="149" t="s">
        <v>184</v>
      </c>
      <c r="E390" s="150">
        <v>2</v>
      </c>
      <c r="F390" s="150">
        <v>95</v>
      </c>
      <c r="G390" s="151" t="s">
        <v>177</v>
      </c>
      <c r="H390" s="152">
        <f t="shared" si="50"/>
        <v>190</v>
      </c>
      <c r="I390" s="102"/>
      <c r="J390" s="250"/>
      <c r="K390" s="160"/>
      <c r="L390" s="161"/>
      <c r="M390" s="161"/>
      <c r="N390" s="151"/>
      <c r="O390" s="156">
        <f t="shared" si="51"/>
        <v>0</v>
      </c>
      <c r="P390" s="244"/>
    </row>
    <row r="391" spans="1:16" ht="15" customHeight="1" x14ac:dyDescent="0.25">
      <c r="A391" s="83"/>
      <c r="B391" s="83"/>
      <c r="C391" s="247"/>
      <c r="D391" s="149" t="s">
        <v>182</v>
      </c>
      <c r="E391" s="150">
        <v>1</v>
      </c>
      <c r="F391" s="150">
        <v>90</v>
      </c>
      <c r="G391" s="155" t="s">
        <v>177</v>
      </c>
      <c r="H391" s="152">
        <f t="shared" si="50"/>
        <v>90</v>
      </c>
      <c r="I391" s="103"/>
      <c r="J391" s="250"/>
      <c r="K391" s="160"/>
      <c r="L391" s="162"/>
      <c r="M391" s="162"/>
      <c r="N391" s="151"/>
      <c r="O391" s="156">
        <f t="shared" si="51"/>
        <v>0</v>
      </c>
      <c r="P391" s="244"/>
    </row>
    <row r="392" spans="1:16" ht="15" customHeight="1" x14ac:dyDescent="0.25">
      <c r="A392" s="83"/>
      <c r="B392" s="83"/>
      <c r="C392" s="247"/>
      <c r="D392" s="149" t="s">
        <v>194</v>
      </c>
      <c r="E392" s="150">
        <v>2</v>
      </c>
      <c r="F392" s="150">
        <v>90</v>
      </c>
      <c r="G392" s="155" t="s">
        <v>169</v>
      </c>
      <c r="H392" s="152">
        <f t="shared" si="50"/>
        <v>180</v>
      </c>
      <c r="I392" s="103"/>
      <c r="J392" s="250"/>
      <c r="K392" s="160"/>
      <c r="L392" s="162"/>
      <c r="M392" s="162"/>
      <c r="N392" s="151"/>
      <c r="O392" s="156">
        <f t="shared" si="51"/>
        <v>0</v>
      </c>
      <c r="P392" s="244"/>
    </row>
    <row r="393" spans="1:16" ht="15" customHeight="1" x14ac:dyDescent="0.25">
      <c r="A393" s="83"/>
      <c r="B393" s="83"/>
      <c r="C393" s="247"/>
      <c r="D393" s="149" t="s">
        <v>183</v>
      </c>
      <c r="E393" s="150">
        <v>3</v>
      </c>
      <c r="F393" s="150">
        <v>87</v>
      </c>
      <c r="G393" s="155" t="s">
        <v>169</v>
      </c>
      <c r="H393" s="152">
        <f t="shared" si="50"/>
        <v>261</v>
      </c>
      <c r="I393" s="102"/>
      <c r="J393" s="250"/>
      <c r="K393" s="160"/>
      <c r="L393" s="162"/>
      <c r="M393" s="162"/>
      <c r="N393" s="151"/>
      <c r="O393" s="156">
        <f t="shared" si="51"/>
        <v>0</v>
      </c>
      <c r="P393" s="244"/>
    </row>
    <row r="394" spans="1:16" ht="15" customHeight="1" x14ac:dyDescent="0.25">
      <c r="A394" s="83"/>
      <c r="B394" s="83"/>
      <c r="C394" s="247"/>
      <c r="D394" s="149" t="s">
        <v>185</v>
      </c>
      <c r="E394" s="150">
        <v>1</v>
      </c>
      <c r="F394" s="150">
        <v>90</v>
      </c>
      <c r="G394" s="155" t="s">
        <v>169</v>
      </c>
      <c r="H394" s="152">
        <f t="shared" si="50"/>
        <v>90</v>
      </c>
      <c r="I394" s="102"/>
      <c r="J394" s="250"/>
      <c r="K394" s="160"/>
      <c r="L394" s="162"/>
      <c r="M394" s="162"/>
      <c r="N394" s="151"/>
      <c r="O394" s="156">
        <f t="shared" si="51"/>
        <v>0</v>
      </c>
      <c r="P394" s="244"/>
    </row>
    <row r="395" spans="1:16" ht="15" customHeight="1" x14ac:dyDescent="0.25">
      <c r="A395" s="83"/>
      <c r="B395" s="83"/>
      <c r="C395" s="247"/>
      <c r="D395" s="149"/>
      <c r="E395" s="163"/>
      <c r="F395" s="159"/>
      <c r="G395" s="155"/>
      <c r="H395" s="152">
        <f t="shared" si="50"/>
        <v>0</v>
      </c>
      <c r="I395" s="102"/>
      <c r="J395" s="250"/>
      <c r="K395" s="164"/>
      <c r="L395" s="165"/>
      <c r="M395" s="165"/>
      <c r="N395" s="151"/>
      <c r="O395" s="156">
        <f t="shared" si="51"/>
        <v>0</v>
      </c>
      <c r="P395" s="244"/>
    </row>
    <row r="396" spans="1:16" ht="15" customHeight="1" x14ac:dyDescent="0.25">
      <c r="A396" s="83"/>
      <c r="B396" s="83"/>
      <c r="C396" s="248"/>
      <c r="D396" s="166"/>
      <c r="E396" s="165"/>
      <c r="F396" s="165"/>
      <c r="G396" s="151"/>
      <c r="H396" s="152">
        <f t="shared" si="50"/>
        <v>0</v>
      </c>
      <c r="I396" s="102"/>
      <c r="J396" s="251"/>
      <c r="K396" s="158"/>
      <c r="L396" s="165"/>
      <c r="M396" s="165"/>
      <c r="N396" s="151"/>
      <c r="O396" s="156">
        <f t="shared" si="51"/>
        <v>0</v>
      </c>
      <c r="P396" s="244"/>
    </row>
    <row r="397" spans="1:16" ht="15" customHeight="1" thickBot="1" x14ac:dyDescent="0.3">
      <c r="A397" s="84"/>
      <c r="B397" s="84"/>
      <c r="C397" s="167"/>
      <c r="D397" s="168"/>
      <c r="E397" s="169">
        <f>SUM(E385:E396)</f>
        <v>18</v>
      </c>
      <c r="F397" s="169">
        <f>SUM(F385:F396)</f>
        <v>863</v>
      </c>
      <c r="G397" s="170"/>
      <c r="H397" s="171">
        <f>SUM(H385:H396)</f>
        <v>1568</v>
      </c>
      <c r="I397" s="104"/>
      <c r="J397" s="167"/>
      <c r="K397" s="172"/>
      <c r="L397" s="169">
        <f>SUM(L385:L396)</f>
        <v>7</v>
      </c>
      <c r="M397" s="169">
        <f>SUM(M385:M396)</f>
        <v>361</v>
      </c>
      <c r="N397" s="170"/>
      <c r="O397" s="169">
        <f>SUM(O385:O396)</f>
        <v>508.8</v>
      </c>
      <c r="P397" s="245"/>
    </row>
    <row r="398" spans="1:16" ht="15.75" customHeight="1" thickTop="1" thickBot="1" x14ac:dyDescent="0.3">
      <c r="A398" s="23"/>
      <c r="B398" s="23"/>
      <c r="C398" s="23"/>
      <c r="D398" s="23"/>
      <c r="E398" s="4"/>
      <c r="F398" s="4"/>
      <c r="G398" s="31"/>
      <c r="H398" s="4"/>
      <c r="I398" s="23"/>
      <c r="J398" s="23"/>
      <c r="K398" s="23"/>
      <c r="L398" s="4"/>
      <c r="M398" s="4"/>
      <c r="N398" s="31"/>
      <c r="O398" s="4"/>
      <c r="P398" s="23"/>
    </row>
    <row r="399" spans="1:16" ht="15.75" customHeight="1" thickTop="1" x14ac:dyDescent="0.25">
      <c r="A399" s="141" t="s">
        <v>5</v>
      </c>
      <c r="B399" s="95" t="s">
        <v>6</v>
      </c>
      <c r="C399" s="246"/>
      <c r="D399" s="96" t="s">
        <v>162</v>
      </c>
      <c r="E399" s="108" t="s">
        <v>163</v>
      </c>
      <c r="F399" s="108" t="s">
        <v>164</v>
      </c>
      <c r="G399" s="98"/>
      <c r="H399" s="108" t="s">
        <v>165</v>
      </c>
      <c r="I399" s="99"/>
      <c r="J399" s="249" t="s">
        <v>166</v>
      </c>
      <c r="K399" s="97" t="s">
        <v>162</v>
      </c>
      <c r="L399" s="108" t="s">
        <v>163</v>
      </c>
      <c r="M399" s="108" t="s">
        <v>164</v>
      </c>
      <c r="N399" s="98"/>
      <c r="O399" s="108" t="s">
        <v>167</v>
      </c>
      <c r="P399" s="100" t="s">
        <v>7</v>
      </c>
    </row>
    <row r="400" spans="1:16" ht="26.25" customHeight="1" x14ac:dyDescent="0.25">
      <c r="A400" s="101">
        <v>27</v>
      </c>
      <c r="B400" s="148">
        <v>22039027</v>
      </c>
      <c r="C400" s="247"/>
      <c r="D400" s="149" t="s">
        <v>172</v>
      </c>
      <c r="E400" s="150">
        <v>2</v>
      </c>
      <c r="F400" s="150">
        <v>84</v>
      </c>
      <c r="G400" s="151" t="s">
        <v>169</v>
      </c>
      <c r="H400" s="152">
        <f t="shared" ref="H400:H411" si="52">E400*F400</f>
        <v>168</v>
      </c>
      <c r="I400" s="102"/>
      <c r="J400" s="250"/>
      <c r="K400" s="153" t="s">
        <v>170</v>
      </c>
      <c r="L400" s="154">
        <v>2</v>
      </c>
      <c r="M400" s="154">
        <v>90</v>
      </c>
      <c r="N400" s="155" t="s">
        <v>171</v>
      </c>
      <c r="O400" s="156">
        <f>M400*L400*0.8</f>
        <v>144</v>
      </c>
      <c r="P400" s="243">
        <f>(H412+O412)/(E412+(0.8*L412))</f>
        <v>86.716666666666654</v>
      </c>
    </row>
    <row r="401" spans="1:16" x14ac:dyDescent="0.25">
      <c r="A401" s="83"/>
      <c r="B401" s="83"/>
      <c r="C401" s="247"/>
      <c r="D401" s="149" t="s">
        <v>181</v>
      </c>
      <c r="E401" s="157">
        <v>3</v>
      </c>
      <c r="F401" s="154">
        <v>90</v>
      </c>
      <c r="G401" s="151" t="s">
        <v>169</v>
      </c>
      <c r="H401" s="152">
        <f t="shared" si="52"/>
        <v>270</v>
      </c>
      <c r="I401" s="103"/>
      <c r="J401" s="250"/>
      <c r="K401" s="153" t="s">
        <v>211</v>
      </c>
      <c r="L401" s="154">
        <v>1</v>
      </c>
      <c r="M401" s="154">
        <v>97</v>
      </c>
      <c r="N401" s="151" t="s">
        <v>179</v>
      </c>
      <c r="O401" s="156">
        <f t="shared" ref="O401:O411" si="53">M401*L401*0.8</f>
        <v>77.600000000000009</v>
      </c>
      <c r="P401" s="244"/>
    </row>
    <row r="402" spans="1:16" ht="15" customHeight="1" x14ac:dyDescent="0.25">
      <c r="A402" s="83"/>
      <c r="B402" s="83"/>
      <c r="C402" s="247"/>
      <c r="D402" s="149" t="s">
        <v>182</v>
      </c>
      <c r="E402" s="154">
        <v>1</v>
      </c>
      <c r="F402" s="154">
        <v>90</v>
      </c>
      <c r="G402" s="151" t="s">
        <v>177</v>
      </c>
      <c r="H402" s="152">
        <f t="shared" si="52"/>
        <v>90</v>
      </c>
      <c r="I402" s="103"/>
      <c r="J402" s="250"/>
      <c r="K402" s="158" t="s">
        <v>175</v>
      </c>
      <c r="L402" s="150">
        <v>2</v>
      </c>
      <c r="M402" s="150">
        <v>93</v>
      </c>
      <c r="N402" s="151" t="s">
        <v>171</v>
      </c>
      <c r="O402" s="156">
        <f t="shared" si="53"/>
        <v>148.80000000000001</v>
      </c>
      <c r="P402" s="244"/>
    </row>
    <row r="403" spans="1:16" ht="15" customHeight="1" x14ac:dyDescent="0.25">
      <c r="A403" s="83"/>
      <c r="B403" s="83"/>
      <c r="C403" s="247"/>
      <c r="D403" s="149" t="s">
        <v>191</v>
      </c>
      <c r="E403" s="150">
        <v>2</v>
      </c>
      <c r="F403" s="150">
        <v>93</v>
      </c>
      <c r="G403" s="151" t="s">
        <v>169</v>
      </c>
      <c r="H403" s="152">
        <f t="shared" si="52"/>
        <v>186</v>
      </c>
      <c r="I403" s="103"/>
      <c r="J403" s="250"/>
      <c r="K403" s="158" t="s">
        <v>201</v>
      </c>
      <c r="L403" s="150">
        <v>2</v>
      </c>
      <c r="M403" s="150">
        <v>97</v>
      </c>
      <c r="N403" s="151" t="s">
        <v>171</v>
      </c>
      <c r="O403" s="156">
        <f t="shared" si="53"/>
        <v>155.20000000000002</v>
      </c>
      <c r="P403" s="244"/>
    </row>
    <row r="404" spans="1:16" ht="15" customHeight="1" x14ac:dyDescent="0.25">
      <c r="A404" s="83"/>
      <c r="B404" s="83"/>
      <c r="C404" s="247"/>
      <c r="D404" s="149" t="s">
        <v>183</v>
      </c>
      <c r="E404" s="150">
        <v>3</v>
      </c>
      <c r="F404" s="150">
        <v>75</v>
      </c>
      <c r="G404" s="151" t="s">
        <v>169</v>
      </c>
      <c r="H404" s="152">
        <f t="shared" si="52"/>
        <v>225</v>
      </c>
      <c r="I404" s="103"/>
      <c r="J404" s="250"/>
      <c r="K404" s="158" t="s">
        <v>197</v>
      </c>
      <c r="L404" s="150">
        <v>3</v>
      </c>
      <c r="M404" s="150">
        <v>89</v>
      </c>
      <c r="N404" s="151" t="s">
        <v>171</v>
      </c>
      <c r="O404" s="156">
        <f t="shared" si="53"/>
        <v>213.60000000000002</v>
      </c>
      <c r="P404" s="244"/>
    </row>
    <row r="405" spans="1:16" ht="15" customHeight="1" x14ac:dyDescent="0.25">
      <c r="A405" s="83"/>
      <c r="B405" s="83"/>
      <c r="C405" s="247"/>
      <c r="D405" s="149" t="s">
        <v>184</v>
      </c>
      <c r="E405" s="150">
        <v>2</v>
      </c>
      <c r="F405" s="150">
        <v>84</v>
      </c>
      <c r="G405" s="151" t="s">
        <v>177</v>
      </c>
      <c r="H405" s="152">
        <f t="shared" si="52"/>
        <v>168</v>
      </c>
      <c r="I405" s="102"/>
      <c r="J405" s="250"/>
      <c r="K405" s="160"/>
      <c r="L405" s="161"/>
      <c r="M405" s="161"/>
      <c r="N405" s="151"/>
      <c r="O405" s="156">
        <f t="shared" si="53"/>
        <v>0</v>
      </c>
      <c r="P405" s="244"/>
    </row>
    <row r="406" spans="1:16" ht="15" customHeight="1" x14ac:dyDescent="0.25">
      <c r="A406" s="83"/>
      <c r="B406" s="83"/>
      <c r="C406" s="247"/>
      <c r="D406" s="149" t="s">
        <v>185</v>
      </c>
      <c r="E406" s="150">
        <v>1</v>
      </c>
      <c r="F406" s="150">
        <v>85</v>
      </c>
      <c r="G406" s="155" t="s">
        <v>169</v>
      </c>
      <c r="H406" s="152">
        <f t="shared" si="52"/>
        <v>85</v>
      </c>
      <c r="I406" s="103"/>
      <c r="J406" s="250"/>
      <c r="K406" s="160"/>
      <c r="L406" s="162"/>
      <c r="M406" s="162"/>
      <c r="N406" s="151"/>
      <c r="O406" s="156">
        <f t="shared" si="53"/>
        <v>0</v>
      </c>
      <c r="P406" s="244"/>
    </row>
    <row r="407" spans="1:16" ht="15" customHeight="1" x14ac:dyDescent="0.25">
      <c r="A407" s="83"/>
      <c r="B407" s="83"/>
      <c r="C407" s="247"/>
      <c r="D407" s="149" t="s">
        <v>176</v>
      </c>
      <c r="E407" s="150">
        <v>1</v>
      </c>
      <c r="F407" s="159">
        <v>75</v>
      </c>
      <c r="G407" s="155" t="s">
        <v>177</v>
      </c>
      <c r="H407" s="152">
        <f t="shared" si="52"/>
        <v>75</v>
      </c>
      <c r="I407" s="103"/>
      <c r="J407" s="250"/>
      <c r="K407" s="160"/>
      <c r="L407" s="162"/>
      <c r="M407" s="162"/>
      <c r="N407" s="151"/>
      <c r="O407" s="156">
        <f t="shared" si="53"/>
        <v>0</v>
      </c>
      <c r="P407" s="244"/>
    </row>
    <row r="408" spans="1:16" ht="15" customHeight="1" x14ac:dyDescent="0.25">
      <c r="A408" s="83"/>
      <c r="B408" s="83"/>
      <c r="C408" s="247"/>
      <c r="D408" s="149" t="s">
        <v>180</v>
      </c>
      <c r="E408" s="150">
        <v>1</v>
      </c>
      <c r="F408" s="159">
        <v>75</v>
      </c>
      <c r="G408" s="155" t="s">
        <v>177</v>
      </c>
      <c r="H408" s="152">
        <f t="shared" si="52"/>
        <v>75</v>
      </c>
      <c r="I408" s="102"/>
      <c r="J408" s="250"/>
      <c r="K408" s="160"/>
      <c r="L408" s="162"/>
      <c r="M408" s="162"/>
      <c r="N408" s="151"/>
      <c r="O408" s="156">
        <f t="shared" si="53"/>
        <v>0</v>
      </c>
      <c r="P408" s="244"/>
    </row>
    <row r="409" spans="1:16" ht="15" customHeight="1" x14ac:dyDescent="0.25">
      <c r="A409" s="83"/>
      <c r="B409" s="83"/>
      <c r="C409" s="247"/>
      <c r="D409" s="149"/>
      <c r="E409" s="159"/>
      <c r="F409" s="159"/>
      <c r="G409" s="155"/>
      <c r="H409" s="152">
        <f t="shared" si="52"/>
        <v>0</v>
      </c>
      <c r="I409" s="102"/>
      <c r="J409" s="250"/>
      <c r="K409" s="160"/>
      <c r="L409" s="162"/>
      <c r="M409" s="162"/>
      <c r="N409" s="151"/>
      <c r="O409" s="156">
        <f t="shared" si="53"/>
        <v>0</v>
      </c>
      <c r="P409" s="244"/>
    </row>
    <row r="410" spans="1:16" ht="15" customHeight="1" x14ac:dyDescent="0.25">
      <c r="A410" s="83"/>
      <c r="B410" s="83"/>
      <c r="C410" s="247"/>
      <c r="D410" s="149"/>
      <c r="E410" s="163"/>
      <c r="F410" s="159"/>
      <c r="G410" s="155"/>
      <c r="H410" s="152">
        <f t="shared" si="52"/>
        <v>0</v>
      </c>
      <c r="I410" s="102"/>
      <c r="J410" s="250"/>
      <c r="K410" s="164"/>
      <c r="L410" s="165"/>
      <c r="M410" s="165"/>
      <c r="N410" s="151"/>
      <c r="O410" s="156">
        <f t="shared" si="53"/>
        <v>0</v>
      </c>
      <c r="P410" s="244"/>
    </row>
    <row r="411" spans="1:16" ht="15" customHeight="1" x14ac:dyDescent="0.25">
      <c r="A411" s="83"/>
      <c r="B411" s="83"/>
      <c r="C411" s="248"/>
      <c r="D411" s="166"/>
      <c r="E411" s="165"/>
      <c r="F411" s="165"/>
      <c r="G411" s="151"/>
      <c r="H411" s="152">
        <f t="shared" si="52"/>
        <v>0</v>
      </c>
      <c r="I411" s="102"/>
      <c r="J411" s="251"/>
      <c r="K411" s="158"/>
      <c r="L411" s="165"/>
      <c r="M411" s="165"/>
      <c r="N411" s="151"/>
      <c r="O411" s="156">
        <f t="shared" si="53"/>
        <v>0</v>
      </c>
      <c r="P411" s="244"/>
    </row>
    <row r="412" spans="1:16" ht="15" customHeight="1" thickBot="1" x14ac:dyDescent="0.3">
      <c r="A412" s="84"/>
      <c r="B412" s="84"/>
      <c r="C412" s="167"/>
      <c r="D412" s="168"/>
      <c r="E412" s="169">
        <f>SUM(E400:E411)</f>
        <v>16</v>
      </c>
      <c r="F412" s="169">
        <f>SUM(F400:F411)</f>
        <v>751</v>
      </c>
      <c r="G412" s="170"/>
      <c r="H412" s="171">
        <f>SUM(H400:H411)</f>
        <v>1342</v>
      </c>
      <c r="I412" s="104"/>
      <c r="J412" s="167"/>
      <c r="K412" s="172"/>
      <c r="L412" s="169">
        <f>SUM(L400:L411)</f>
        <v>10</v>
      </c>
      <c r="M412" s="169">
        <f>SUM(M400:M411)</f>
        <v>466</v>
      </c>
      <c r="N412" s="170"/>
      <c r="O412" s="169">
        <f>SUM(O400:O411)</f>
        <v>739.2</v>
      </c>
      <c r="P412" s="245"/>
    </row>
    <row r="413" spans="1:16" ht="15.75" customHeight="1" thickTop="1" thickBot="1" x14ac:dyDescent="0.3">
      <c r="A413" s="23"/>
      <c r="B413" s="23"/>
      <c r="C413" s="23"/>
      <c r="D413" s="23"/>
      <c r="E413" s="4"/>
      <c r="F413" s="4"/>
      <c r="G413" s="31"/>
      <c r="H413" s="4"/>
      <c r="I413" s="23"/>
      <c r="J413" s="23"/>
      <c r="K413" s="23"/>
      <c r="L413" s="4"/>
      <c r="M413" s="4"/>
      <c r="N413" s="31"/>
      <c r="O413" s="4"/>
      <c r="P413" s="23"/>
    </row>
    <row r="414" spans="1:16" ht="15.75" customHeight="1" thickTop="1" x14ac:dyDescent="0.25">
      <c r="A414" s="141" t="s">
        <v>5</v>
      </c>
      <c r="B414" s="95" t="s">
        <v>6</v>
      </c>
      <c r="C414" s="246"/>
      <c r="D414" s="96" t="s">
        <v>162</v>
      </c>
      <c r="E414" s="108" t="s">
        <v>163</v>
      </c>
      <c r="F414" s="108" t="s">
        <v>164</v>
      </c>
      <c r="G414" s="98"/>
      <c r="H414" s="108" t="s">
        <v>165</v>
      </c>
      <c r="I414" s="99"/>
      <c r="J414" s="249" t="s">
        <v>166</v>
      </c>
      <c r="K414" s="97" t="s">
        <v>162</v>
      </c>
      <c r="L414" s="108" t="s">
        <v>163</v>
      </c>
      <c r="M414" s="108" t="s">
        <v>164</v>
      </c>
      <c r="N414" s="98"/>
      <c r="O414" s="108" t="s">
        <v>167</v>
      </c>
      <c r="P414" s="100" t="s">
        <v>7</v>
      </c>
    </row>
    <row r="415" spans="1:16" ht="26.25" customHeight="1" x14ac:dyDescent="0.25">
      <c r="A415" s="101">
        <v>28</v>
      </c>
      <c r="B415" s="148">
        <v>22039028</v>
      </c>
      <c r="C415" s="247"/>
      <c r="D415" s="149" t="s">
        <v>174</v>
      </c>
      <c r="E415" s="150">
        <v>2</v>
      </c>
      <c r="F415" s="150">
        <v>92</v>
      </c>
      <c r="G415" s="151" t="s">
        <v>169</v>
      </c>
      <c r="H415" s="152">
        <f t="shared" ref="H415:H426" si="54">E415*F415</f>
        <v>184</v>
      </c>
      <c r="I415" s="102"/>
      <c r="J415" s="250"/>
      <c r="K415" s="153" t="s">
        <v>170</v>
      </c>
      <c r="L415" s="154">
        <v>2</v>
      </c>
      <c r="M415" s="154">
        <v>90</v>
      </c>
      <c r="N415" s="155" t="s">
        <v>171</v>
      </c>
      <c r="O415" s="156">
        <f>M415*L415*0.8</f>
        <v>144</v>
      </c>
      <c r="P415" s="243">
        <f>(H427+O427)/(E427+(0.8*L427))</f>
        <v>87.229508196721326</v>
      </c>
    </row>
    <row r="416" spans="1:16" x14ac:dyDescent="0.25">
      <c r="A416" s="83"/>
      <c r="B416" s="83"/>
      <c r="C416" s="247"/>
      <c r="D416" s="149" t="s">
        <v>176</v>
      </c>
      <c r="E416" s="157">
        <v>1</v>
      </c>
      <c r="F416" s="161">
        <v>75</v>
      </c>
      <c r="G416" s="151" t="s">
        <v>177</v>
      </c>
      <c r="H416" s="152">
        <f t="shared" si="54"/>
        <v>75</v>
      </c>
      <c r="I416" s="103"/>
      <c r="J416" s="250"/>
      <c r="K416" s="153" t="s">
        <v>186</v>
      </c>
      <c r="L416" s="154">
        <v>2</v>
      </c>
      <c r="M416" s="154">
        <v>88</v>
      </c>
      <c r="N416" s="151" t="s">
        <v>171</v>
      </c>
      <c r="O416" s="156">
        <f t="shared" ref="O416:O426" si="55">M416*L416*0.8</f>
        <v>140.80000000000001</v>
      </c>
      <c r="P416" s="244"/>
    </row>
    <row r="417" spans="1:16" ht="15" customHeight="1" x14ac:dyDescent="0.25">
      <c r="A417" s="83"/>
      <c r="B417" s="83"/>
      <c r="C417" s="247"/>
      <c r="D417" s="149" t="s">
        <v>180</v>
      </c>
      <c r="E417" s="154">
        <v>1</v>
      </c>
      <c r="F417" s="161">
        <v>75</v>
      </c>
      <c r="G417" s="151" t="s">
        <v>177</v>
      </c>
      <c r="H417" s="152">
        <f t="shared" si="54"/>
        <v>75</v>
      </c>
      <c r="I417" s="103"/>
      <c r="J417" s="250"/>
      <c r="K417" s="158" t="s">
        <v>188</v>
      </c>
      <c r="L417" s="150">
        <v>2</v>
      </c>
      <c r="M417" s="150">
        <v>91</v>
      </c>
      <c r="N417" s="151" t="s">
        <v>171</v>
      </c>
      <c r="O417" s="156">
        <f t="shared" si="55"/>
        <v>145.6</v>
      </c>
      <c r="P417" s="244"/>
    </row>
    <row r="418" spans="1:16" ht="15" customHeight="1" x14ac:dyDescent="0.25">
      <c r="A418" s="83"/>
      <c r="B418" s="83"/>
      <c r="C418" s="247"/>
      <c r="D418" s="149" t="s">
        <v>200</v>
      </c>
      <c r="E418" s="150">
        <v>2</v>
      </c>
      <c r="F418" s="150">
        <v>92</v>
      </c>
      <c r="G418" s="151" t="s">
        <v>169</v>
      </c>
      <c r="H418" s="152">
        <f t="shared" si="54"/>
        <v>184</v>
      </c>
      <c r="I418" s="103"/>
      <c r="J418" s="250"/>
      <c r="K418" s="158" t="s">
        <v>212</v>
      </c>
      <c r="L418" s="150">
        <v>2</v>
      </c>
      <c r="M418" s="150">
        <v>90</v>
      </c>
      <c r="N418" s="151" t="s">
        <v>179</v>
      </c>
      <c r="O418" s="156">
        <f t="shared" si="55"/>
        <v>144</v>
      </c>
      <c r="P418" s="244"/>
    </row>
    <row r="419" spans="1:16" ht="15" customHeight="1" x14ac:dyDescent="0.25">
      <c r="A419" s="83"/>
      <c r="B419" s="83"/>
      <c r="C419" s="247"/>
      <c r="D419" s="149" t="s">
        <v>181</v>
      </c>
      <c r="E419" s="150">
        <v>3</v>
      </c>
      <c r="F419" s="150">
        <v>82</v>
      </c>
      <c r="G419" s="151" t="s">
        <v>169</v>
      </c>
      <c r="H419" s="152">
        <f t="shared" si="54"/>
        <v>246</v>
      </c>
      <c r="I419" s="103"/>
      <c r="J419" s="250"/>
      <c r="K419" s="158"/>
      <c r="L419" s="159"/>
      <c r="M419" s="159"/>
      <c r="N419" s="151"/>
      <c r="O419" s="156">
        <f t="shared" si="55"/>
        <v>0</v>
      </c>
      <c r="P419" s="244"/>
    </row>
    <row r="420" spans="1:16" ht="15" customHeight="1" x14ac:dyDescent="0.25">
      <c r="A420" s="83"/>
      <c r="B420" s="83"/>
      <c r="C420" s="247"/>
      <c r="D420" s="149" t="s">
        <v>184</v>
      </c>
      <c r="E420" s="150">
        <v>2</v>
      </c>
      <c r="F420" s="150">
        <v>90</v>
      </c>
      <c r="G420" s="151" t="s">
        <v>177</v>
      </c>
      <c r="H420" s="152">
        <f t="shared" si="54"/>
        <v>180</v>
      </c>
      <c r="I420" s="102"/>
      <c r="J420" s="250"/>
      <c r="K420" s="160"/>
      <c r="L420" s="161"/>
      <c r="M420" s="161"/>
      <c r="N420" s="151"/>
      <c r="O420" s="156">
        <f t="shared" si="55"/>
        <v>0</v>
      </c>
      <c r="P420" s="244"/>
    </row>
    <row r="421" spans="1:16" ht="15" customHeight="1" x14ac:dyDescent="0.25">
      <c r="A421" s="83"/>
      <c r="B421" s="83"/>
      <c r="C421" s="247"/>
      <c r="D421" s="149" t="s">
        <v>182</v>
      </c>
      <c r="E421" s="150">
        <v>1</v>
      </c>
      <c r="F421" s="150">
        <v>95</v>
      </c>
      <c r="G421" s="155" t="s">
        <v>177</v>
      </c>
      <c r="H421" s="152">
        <f t="shared" si="54"/>
        <v>95</v>
      </c>
      <c r="I421" s="103"/>
      <c r="J421" s="250"/>
      <c r="K421" s="160"/>
      <c r="L421" s="162"/>
      <c r="M421" s="162"/>
      <c r="N421" s="151"/>
      <c r="O421" s="156">
        <f t="shared" si="55"/>
        <v>0</v>
      </c>
      <c r="P421" s="244"/>
    </row>
    <row r="422" spans="1:16" ht="15" customHeight="1" x14ac:dyDescent="0.25">
      <c r="A422" s="83"/>
      <c r="B422" s="83"/>
      <c r="C422" s="247"/>
      <c r="D422" s="149" t="s">
        <v>194</v>
      </c>
      <c r="E422" s="150">
        <v>2</v>
      </c>
      <c r="F422" s="150">
        <v>91</v>
      </c>
      <c r="G422" s="155" t="s">
        <v>169</v>
      </c>
      <c r="H422" s="152">
        <f t="shared" si="54"/>
        <v>182</v>
      </c>
      <c r="I422" s="103"/>
      <c r="J422" s="250"/>
      <c r="K422" s="160"/>
      <c r="L422" s="162"/>
      <c r="M422" s="162"/>
      <c r="N422" s="151"/>
      <c r="O422" s="156">
        <f t="shared" si="55"/>
        <v>0</v>
      </c>
      <c r="P422" s="244"/>
    </row>
    <row r="423" spans="1:16" ht="15" customHeight="1" x14ac:dyDescent="0.25">
      <c r="A423" s="83"/>
      <c r="B423" s="83"/>
      <c r="C423" s="247"/>
      <c r="D423" s="149" t="s">
        <v>183</v>
      </c>
      <c r="E423" s="150">
        <v>3</v>
      </c>
      <c r="F423" s="150">
        <v>84</v>
      </c>
      <c r="G423" s="155" t="s">
        <v>169</v>
      </c>
      <c r="H423" s="152">
        <f t="shared" si="54"/>
        <v>252</v>
      </c>
      <c r="I423" s="102"/>
      <c r="J423" s="250"/>
      <c r="K423" s="160"/>
      <c r="L423" s="162"/>
      <c r="M423" s="162"/>
      <c r="N423" s="151"/>
      <c r="O423" s="156">
        <f t="shared" si="55"/>
        <v>0</v>
      </c>
      <c r="P423" s="244"/>
    </row>
    <row r="424" spans="1:16" ht="15" customHeight="1" x14ac:dyDescent="0.25">
      <c r="A424" s="83"/>
      <c r="B424" s="83"/>
      <c r="C424" s="247"/>
      <c r="D424" s="149" t="s">
        <v>185</v>
      </c>
      <c r="E424" s="150">
        <v>1</v>
      </c>
      <c r="F424" s="150">
        <v>81</v>
      </c>
      <c r="G424" s="155" t="s">
        <v>169</v>
      </c>
      <c r="H424" s="152">
        <f t="shared" si="54"/>
        <v>81</v>
      </c>
      <c r="I424" s="102"/>
      <c r="J424" s="250"/>
      <c r="K424" s="160"/>
      <c r="L424" s="162"/>
      <c r="M424" s="162"/>
      <c r="N424" s="151"/>
      <c r="O424" s="156">
        <f t="shared" si="55"/>
        <v>0</v>
      </c>
      <c r="P424" s="244"/>
    </row>
    <row r="425" spans="1:16" ht="15" customHeight="1" x14ac:dyDescent="0.25">
      <c r="A425" s="83"/>
      <c r="B425" s="83"/>
      <c r="C425" s="247"/>
      <c r="D425" s="149"/>
      <c r="E425" s="163"/>
      <c r="F425" s="159"/>
      <c r="G425" s="155"/>
      <c r="H425" s="152">
        <f t="shared" si="54"/>
        <v>0</v>
      </c>
      <c r="I425" s="102"/>
      <c r="J425" s="250"/>
      <c r="K425" s="164"/>
      <c r="L425" s="165"/>
      <c r="M425" s="165"/>
      <c r="N425" s="151"/>
      <c r="O425" s="156">
        <f t="shared" si="55"/>
        <v>0</v>
      </c>
      <c r="P425" s="244"/>
    </row>
    <row r="426" spans="1:16" ht="15" customHeight="1" x14ac:dyDescent="0.25">
      <c r="A426" s="83"/>
      <c r="B426" s="83"/>
      <c r="C426" s="248"/>
      <c r="D426" s="166"/>
      <c r="E426" s="165"/>
      <c r="F426" s="165"/>
      <c r="G426" s="151"/>
      <c r="H426" s="152">
        <f t="shared" si="54"/>
        <v>0</v>
      </c>
      <c r="I426" s="102"/>
      <c r="J426" s="251"/>
      <c r="K426" s="158"/>
      <c r="L426" s="165"/>
      <c r="M426" s="165"/>
      <c r="N426" s="151"/>
      <c r="O426" s="156">
        <f t="shared" si="55"/>
        <v>0</v>
      </c>
      <c r="P426" s="244"/>
    </row>
    <row r="427" spans="1:16" ht="15" customHeight="1" thickBot="1" x14ac:dyDescent="0.3">
      <c r="A427" s="84"/>
      <c r="B427" s="84"/>
      <c r="C427" s="167"/>
      <c r="D427" s="168"/>
      <c r="E427" s="169">
        <f>SUM(E415:E426)</f>
        <v>18</v>
      </c>
      <c r="F427" s="169">
        <f>SUM(F415:F426)</f>
        <v>857</v>
      </c>
      <c r="G427" s="170"/>
      <c r="H427" s="171">
        <f>SUM(H415:H426)</f>
        <v>1554</v>
      </c>
      <c r="I427" s="104"/>
      <c r="J427" s="167"/>
      <c r="K427" s="172"/>
      <c r="L427" s="169">
        <f>SUM(L415:L426)</f>
        <v>8</v>
      </c>
      <c r="M427" s="169">
        <f>SUM(M415:M426)</f>
        <v>359</v>
      </c>
      <c r="N427" s="170"/>
      <c r="O427" s="169">
        <f>SUM(O415:O426)</f>
        <v>574.4</v>
      </c>
      <c r="P427" s="245"/>
    </row>
    <row r="428" spans="1:16" ht="15.75" customHeight="1" thickTop="1" thickBot="1" x14ac:dyDescent="0.3">
      <c r="A428" s="23"/>
      <c r="B428" s="23"/>
      <c r="C428" s="23"/>
      <c r="D428" s="23"/>
      <c r="E428" s="4"/>
      <c r="F428" s="4"/>
      <c r="G428" s="31"/>
      <c r="H428" s="4"/>
      <c r="I428" s="23"/>
      <c r="J428" s="23"/>
      <c r="K428" s="23"/>
      <c r="L428" s="4"/>
      <c r="M428" s="4"/>
      <c r="N428" s="31"/>
      <c r="O428" s="4"/>
      <c r="P428" s="23"/>
    </row>
    <row r="429" spans="1:16" ht="15.75" customHeight="1" thickTop="1" x14ac:dyDescent="0.25">
      <c r="A429" s="141" t="s">
        <v>5</v>
      </c>
      <c r="B429" s="95" t="s">
        <v>6</v>
      </c>
      <c r="C429" s="246"/>
      <c r="D429" s="96" t="s">
        <v>162</v>
      </c>
      <c r="E429" s="108" t="s">
        <v>163</v>
      </c>
      <c r="F429" s="108" t="s">
        <v>164</v>
      </c>
      <c r="G429" s="98"/>
      <c r="H429" s="108" t="s">
        <v>165</v>
      </c>
      <c r="I429" s="99"/>
      <c r="J429" s="249" t="s">
        <v>166</v>
      </c>
      <c r="K429" s="97" t="s">
        <v>162</v>
      </c>
      <c r="L429" s="108" t="s">
        <v>163</v>
      </c>
      <c r="M429" s="108" t="s">
        <v>164</v>
      </c>
      <c r="N429" s="98"/>
      <c r="O429" s="108" t="s">
        <v>167</v>
      </c>
      <c r="P429" s="100" t="s">
        <v>7</v>
      </c>
    </row>
    <row r="430" spans="1:16" ht="26.25" customHeight="1" x14ac:dyDescent="0.25">
      <c r="A430" s="101">
        <v>29</v>
      </c>
      <c r="B430" s="148">
        <v>22039029</v>
      </c>
      <c r="C430" s="247"/>
      <c r="D430" s="149" t="s">
        <v>174</v>
      </c>
      <c r="E430" s="150">
        <v>2</v>
      </c>
      <c r="F430" s="150">
        <v>93</v>
      </c>
      <c r="G430" s="151" t="s">
        <v>169</v>
      </c>
      <c r="H430" s="152">
        <f t="shared" ref="H430:H441" si="56">E430*F430</f>
        <v>186</v>
      </c>
      <c r="I430" s="102"/>
      <c r="J430" s="250"/>
      <c r="K430" s="153" t="s">
        <v>213</v>
      </c>
      <c r="L430" s="154">
        <v>2</v>
      </c>
      <c r="M430" s="154">
        <v>90</v>
      </c>
      <c r="N430" s="155" t="s">
        <v>179</v>
      </c>
      <c r="O430" s="156">
        <f>M430*L430*0.8</f>
        <v>144</v>
      </c>
      <c r="P430" s="243">
        <f>(H442+O442)/(E442+(0.8*L442))</f>
        <v>87.056451612903217</v>
      </c>
    </row>
    <row r="431" spans="1:16" x14ac:dyDescent="0.25">
      <c r="A431" s="83"/>
      <c r="B431" s="83"/>
      <c r="C431" s="247"/>
      <c r="D431" s="149" t="s">
        <v>176</v>
      </c>
      <c r="E431" s="157">
        <v>1</v>
      </c>
      <c r="F431" s="161">
        <v>75</v>
      </c>
      <c r="G431" s="151" t="s">
        <v>177</v>
      </c>
      <c r="H431" s="152">
        <f t="shared" si="56"/>
        <v>75</v>
      </c>
      <c r="I431" s="103"/>
      <c r="J431" s="250"/>
      <c r="K431" s="153" t="s">
        <v>170</v>
      </c>
      <c r="L431" s="154">
        <v>2</v>
      </c>
      <c r="M431" s="154">
        <v>90</v>
      </c>
      <c r="N431" s="151" t="s">
        <v>171</v>
      </c>
      <c r="O431" s="156">
        <f t="shared" ref="O431:O441" si="57">M431*L431*0.8</f>
        <v>144</v>
      </c>
      <c r="P431" s="244"/>
    </row>
    <row r="432" spans="1:16" ht="15" customHeight="1" x14ac:dyDescent="0.25">
      <c r="A432" s="83"/>
      <c r="B432" s="83"/>
      <c r="C432" s="247"/>
      <c r="D432" s="149" t="s">
        <v>180</v>
      </c>
      <c r="E432" s="154">
        <v>1</v>
      </c>
      <c r="F432" s="161">
        <v>75</v>
      </c>
      <c r="G432" s="151" t="s">
        <v>177</v>
      </c>
      <c r="H432" s="152">
        <f t="shared" si="56"/>
        <v>75</v>
      </c>
      <c r="I432" s="103"/>
      <c r="J432" s="250"/>
      <c r="K432" s="158" t="s">
        <v>202</v>
      </c>
      <c r="L432" s="150">
        <v>2</v>
      </c>
      <c r="M432" s="150">
        <v>85</v>
      </c>
      <c r="N432" s="151" t="s">
        <v>171</v>
      </c>
      <c r="O432" s="156">
        <f t="shared" si="57"/>
        <v>136</v>
      </c>
      <c r="P432" s="244"/>
    </row>
    <row r="433" spans="1:16" ht="15" customHeight="1" x14ac:dyDescent="0.25">
      <c r="A433" s="83"/>
      <c r="B433" s="83"/>
      <c r="C433" s="247"/>
      <c r="D433" s="149" t="s">
        <v>200</v>
      </c>
      <c r="E433" s="150">
        <v>2</v>
      </c>
      <c r="F433" s="150">
        <v>90</v>
      </c>
      <c r="G433" s="151" t="s">
        <v>169</v>
      </c>
      <c r="H433" s="152">
        <f t="shared" si="56"/>
        <v>180</v>
      </c>
      <c r="I433" s="103"/>
      <c r="J433" s="250"/>
      <c r="K433" s="158"/>
      <c r="L433" s="159"/>
      <c r="M433" s="159"/>
      <c r="N433" s="151"/>
      <c r="O433" s="156">
        <f t="shared" si="57"/>
        <v>0</v>
      </c>
      <c r="P433" s="244"/>
    </row>
    <row r="434" spans="1:16" ht="15" customHeight="1" x14ac:dyDescent="0.25">
      <c r="A434" s="83"/>
      <c r="B434" s="83"/>
      <c r="C434" s="247"/>
      <c r="D434" s="149" t="s">
        <v>181</v>
      </c>
      <c r="E434" s="150">
        <v>3</v>
      </c>
      <c r="F434" s="150">
        <v>87</v>
      </c>
      <c r="G434" s="151" t="s">
        <v>169</v>
      </c>
      <c r="H434" s="152">
        <f t="shared" si="56"/>
        <v>261</v>
      </c>
      <c r="I434" s="103"/>
      <c r="J434" s="250"/>
      <c r="K434" s="158"/>
      <c r="L434" s="159"/>
      <c r="M434" s="159"/>
      <c r="N434" s="151"/>
      <c r="O434" s="156">
        <f t="shared" si="57"/>
        <v>0</v>
      </c>
      <c r="P434" s="244"/>
    </row>
    <row r="435" spans="1:16" ht="15" customHeight="1" x14ac:dyDescent="0.25">
      <c r="A435" s="83"/>
      <c r="B435" s="83"/>
      <c r="C435" s="247"/>
      <c r="D435" s="149" t="s">
        <v>184</v>
      </c>
      <c r="E435" s="150">
        <v>2</v>
      </c>
      <c r="F435" s="150">
        <v>91</v>
      </c>
      <c r="G435" s="151" t="s">
        <v>177</v>
      </c>
      <c r="H435" s="152">
        <f t="shared" si="56"/>
        <v>182</v>
      </c>
      <c r="I435" s="102"/>
      <c r="J435" s="250"/>
      <c r="K435" s="160"/>
      <c r="L435" s="161"/>
      <c r="M435" s="161"/>
      <c r="N435" s="151"/>
      <c r="O435" s="156">
        <f t="shared" si="57"/>
        <v>0</v>
      </c>
      <c r="P435" s="244"/>
    </row>
    <row r="436" spans="1:16" ht="15" customHeight="1" x14ac:dyDescent="0.25">
      <c r="A436" s="83"/>
      <c r="B436" s="83"/>
      <c r="C436" s="247"/>
      <c r="D436" s="149" t="s">
        <v>182</v>
      </c>
      <c r="E436" s="150">
        <v>1</v>
      </c>
      <c r="F436" s="150">
        <v>79</v>
      </c>
      <c r="G436" s="155" t="s">
        <v>177</v>
      </c>
      <c r="H436" s="152">
        <f t="shared" si="56"/>
        <v>79</v>
      </c>
      <c r="I436" s="103"/>
      <c r="J436" s="250"/>
      <c r="K436" s="160"/>
      <c r="L436" s="162"/>
      <c r="M436" s="162"/>
      <c r="N436" s="151"/>
      <c r="O436" s="156">
        <f t="shared" si="57"/>
        <v>0</v>
      </c>
      <c r="P436" s="244"/>
    </row>
    <row r="437" spans="1:16" ht="15" customHeight="1" x14ac:dyDescent="0.25">
      <c r="A437" s="83"/>
      <c r="B437" s="83"/>
      <c r="C437" s="247"/>
      <c r="D437" s="149" t="s">
        <v>190</v>
      </c>
      <c r="E437" s="150">
        <v>2</v>
      </c>
      <c r="F437" s="150">
        <v>90</v>
      </c>
      <c r="G437" s="155" t="s">
        <v>169</v>
      </c>
      <c r="H437" s="152">
        <f t="shared" si="56"/>
        <v>180</v>
      </c>
      <c r="I437" s="103"/>
      <c r="J437" s="250"/>
      <c r="K437" s="160"/>
      <c r="L437" s="162"/>
      <c r="M437" s="162"/>
      <c r="N437" s="151"/>
      <c r="O437" s="156">
        <f t="shared" si="57"/>
        <v>0</v>
      </c>
      <c r="P437" s="244"/>
    </row>
    <row r="438" spans="1:16" ht="15" customHeight="1" x14ac:dyDescent="0.25">
      <c r="A438" s="83"/>
      <c r="B438" s="83"/>
      <c r="C438" s="247"/>
      <c r="D438" s="149" t="s">
        <v>194</v>
      </c>
      <c r="E438" s="150">
        <v>2</v>
      </c>
      <c r="F438" s="150">
        <v>88</v>
      </c>
      <c r="G438" s="155" t="s">
        <v>169</v>
      </c>
      <c r="H438" s="152">
        <f t="shared" si="56"/>
        <v>176</v>
      </c>
      <c r="I438" s="102"/>
      <c r="J438" s="250"/>
      <c r="K438" s="160"/>
      <c r="L438" s="162"/>
      <c r="M438" s="162"/>
      <c r="N438" s="151"/>
      <c r="O438" s="156">
        <f t="shared" si="57"/>
        <v>0</v>
      </c>
      <c r="P438" s="244"/>
    </row>
    <row r="439" spans="1:16" ht="15" customHeight="1" x14ac:dyDescent="0.25">
      <c r="A439" s="83"/>
      <c r="B439" s="83"/>
      <c r="C439" s="247"/>
      <c r="D439" s="149" t="s">
        <v>183</v>
      </c>
      <c r="E439" s="150">
        <v>3</v>
      </c>
      <c r="F439" s="150">
        <v>86</v>
      </c>
      <c r="G439" s="155" t="s">
        <v>169</v>
      </c>
      <c r="H439" s="152">
        <f t="shared" si="56"/>
        <v>258</v>
      </c>
      <c r="I439" s="102"/>
      <c r="J439" s="250"/>
      <c r="K439" s="160"/>
      <c r="L439" s="162"/>
      <c r="M439" s="162"/>
      <c r="N439" s="151"/>
      <c r="O439" s="156">
        <f t="shared" si="57"/>
        <v>0</v>
      </c>
      <c r="P439" s="244"/>
    </row>
    <row r="440" spans="1:16" ht="15" customHeight="1" x14ac:dyDescent="0.25">
      <c r="A440" s="83"/>
      <c r="B440" s="83"/>
      <c r="C440" s="247"/>
      <c r="D440" s="149" t="s">
        <v>185</v>
      </c>
      <c r="E440" s="157">
        <v>1</v>
      </c>
      <c r="F440" s="150">
        <v>83</v>
      </c>
      <c r="G440" s="155" t="s">
        <v>169</v>
      </c>
      <c r="H440" s="152">
        <f t="shared" si="56"/>
        <v>83</v>
      </c>
      <c r="I440" s="102"/>
      <c r="J440" s="250"/>
      <c r="K440" s="164"/>
      <c r="L440" s="165"/>
      <c r="M440" s="165"/>
      <c r="N440" s="151"/>
      <c r="O440" s="156">
        <f t="shared" si="57"/>
        <v>0</v>
      </c>
      <c r="P440" s="244"/>
    </row>
    <row r="441" spans="1:16" ht="15" customHeight="1" x14ac:dyDescent="0.25">
      <c r="A441" s="83"/>
      <c r="B441" s="83"/>
      <c r="C441" s="248"/>
      <c r="D441" s="166"/>
      <c r="E441" s="165"/>
      <c r="F441" s="165"/>
      <c r="G441" s="151"/>
      <c r="H441" s="152">
        <f t="shared" si="56"/>
        <v>0</v>
      </c>
      <c r="I441" s="102"/>
      <c r="J441" s="251"/>
      <c r="K441" s="158"/>
      <c r="L441" s="165"/>
      <c r="M441" s="165"/>
      <c r="N441" s="151"/>
      <c r="O441" s="156">
        <f t="shared" si="57"/>
        <v>0</v>
      </c>
      <c r="P441" s="244"/>
    </row>
    <row r="442" spans="1:16" ht="15" customHeight="1" thickBot="1" x14ac:dyDescent="0.3">
      <c r="A442" s="84"/>
      <c r="B442" s="84"/>
      <c r="C442" s="167"/>
      <c r="D442" s="168"/>
      <c r="E442" s="169">
        <f>SUM(E430:E441)</f>
        <v>20</v>
      </c>
      <c r="F442" s="169">
        <f>SUM(F430:F441)</f>
        <v>937</v>
      </c>
      <c r="G442" s="170"/>
      <c r="H442" s="171">
        <f>SUM(H430:H441)</f>
        <v>1735</v>
      </c>
      <c r="I442" s="104"/>
      <c r="J442" s="167"/>
      <c r="K442" s="172"/>
      <c r="L442" s="169">
        <f>SUM(L430:L441)</f>
        <v>6</v>
      </c>
      <c r="M442" s="169">
        <f>SUM(M430:M441)</f>
        <v>265</v>
      </c>
      <c r="N442" s="170"/>
      <c r="O442" s="169">
        <f>SUM(O430:O441)</f>
        <v>424</v>
      </c>
      <c r="P442" s="245"/>
    </row>
    <row r="443" spans="1:16" ht="15.75" customHeight="1" thickTop="1" thickBot="1" x14ac:dyDescent="0.3">
      <c r="A443" s="23"/>
      <c r="B443" s="23"/>
      <c r="C443" s="23"/>
      <c r="D443" s="23"/>
      <c r="E443" s="4"/>
      <c r="F443" s="4"/>
      <c r="G443" s="31"/>
      <c r="H443" s="4"/>
      <c r="I443" s="23"/>
      <c r="J443" s="23"/>
      <c r="K443" s="23"/>
      <c r="L443" s="4"/>
      <c r="M443" s="4"/>
      <c r="N443" s="31"/>
      <c r="O443" s="4"/>
      <c r="P443" s="23"/>
    </row>
    <row r="444" spans="1:16" ht="15.75" customHeight="1" thickTop="1" x14ac:dyDescent="0.25">
      <c r="A444" s="141" t="s">
        <v>5</v>
      </c>
      <c r="B444" s="95" t="s">
        <v>6</v>
      </c>
      <c r="C444" s="246"/>
      <c r="D444" s="96" t="s">
        <v>162</v>
      </c>
      <c r="E444" s="108" t="s">
        <v>163</v>
      </c>
      <c r="F444" s="108" t="s">
        <v>164</v>
      </c>
      <c r="G444" s="98"/>
      <c r="H444" s="108" t="s">
        <v>165</v>
      </c>
      <c r="I444" s="99"/>
      <c r="J444" s="249" t="s">
        <v>166</v>
      </c>
      <c r="K444" s="97" t="s">
        <v>162</v>
      </c>
      <c r="L444" s="108" t="s">
        <v>163</v>
      </c>
      <c r="M444" s="108" t="s">
        <v>164</v>
      </c>
      <c r="N444" s="98"/>
      <c r="O444" s="108" t="s">
        <v>167</v>
      </c>
      <c r="P444" s="100" t="s">
        <v>7</v>
      </c>
    </row>
    <row r="445" spans="1:16" ht="26.25" customHeight="1" x14ac:dyDescent="0.25">
      <c r="A445" s="101">
        <v>30</v>
      </c>
      <c r="B445" s="148">
        <v>22039030</v>
      </c>
      <c r="C445" s="247"/>
      <c r="D445" s="149" t="s">
        <v>172</v>
      </c>
      <c r="E445" s="150">
        <v>2</v>
      </c>
      <c r="F445" s="150">
        <v>90</v>
      </c>
      <c r="G445" s="151" t="s">
        <v>169</v>
      </c>
      <c r="H445" s="152">
        <f t="shared" ref="H445:H456" si="58">E445*F445</f>
        <v>180</v>
      </c>
      <c r="I445" s="102"/>
      <c r="J445" s="250"/>
      <c r="K445" s="153" t="s">
        <v>170</v>
      </c>
      <c r="L445" s="154">
        <v>2</v>
      </c>
      <c r="M445" s="154">
        <v>88</v>
      </c>
      <c r="N445" s="155" t="s">
        <v>171</v>
      </c>
      <c r="O445" s="156">
        <f>M445*L445*0.8</f>
        <v>140.80000000000001</v>
      </c>
      <c r="P445" s="243">
        <f>(H457+O457)/(E457+(0.8*L457))</f>
        <v>87.016129032258064</v>
      </c>
    </row>
    <row r="446" spans="1:16" x14ac:dyDescent="0.25">
      <c r="A446" s="83"/>
      <c r="B446" s="83"/>
      <c r="C446" s="247"/>
      <c r="D446" s="149" t="s">
        <v>182</v>
      </c>
      <c r="E446" s="157">
        <v>1</v>
      </c>
      <c r="F446" s="154">
        <v>91</v>
      </c>
      <c r="G446" s="151" t="s">
        <v>177</v>
      </c>
      <c r="H446" s="152">
        <f t="shared" si="58"/>
        <v>91</v>
      </c>
      <c r="I446" s="103"/>
      <c r="J446" s="250"/>
      <c r="K446" s="153" t="s">
        <v>173</v>
      </c>
      <c r="L446" s="154">
        <v>2</v>
      </c>
      <c r="M446" s="154">
        <v>93</v>
      </c>
      <c r="N446" s="151" t="s">
        <v>171</v>
      </c>
      <c r="O446" s="156">
        <f t="shared" ref="O446:O456" si="59">M446*L446*0.8</f>
        <v>148.80000000000001</v>
      </c>
      <c r="P446" s="244"/>
    </row>
    <row r="447" spans="1:16" ht="15" customHeight="1" x14ac:dyDescent="0.25">
      <c r="A447" s="83"/>
      <c r="B447" s="83"/>
      <c r="C447" s="247"/>
      <c r="D447" s="149" t="s">
        <v>176</v>
      </c>
      <c r="E447" s="154">
        <v>1</v>
      </c>
      <c r="F447" s="161">
        <v>75</v>
      </c>
      <c r="G447" s="151" t="s">
        <v>177</v>
      </c>
      <c r="H447" s="152">
        <f t="shared" si="58"/>
        <v>75</v>
      </c>
      <c r="I447" s="103"/>
      <c r="J447" s="250"/>
      <c r="K447" s="158" t="s">
        <v>186</v>
      </c>
      <c r="L447" s="150">
        <v>2</v>
      </c>
      <c r="M447" s="150">
        <v>97</v>
      </c>
      <c r="N447" s="151" t="s">
        <v>171</v>
      </c>
      <c r="O447" s="156">
        <f t="shared" si="59"/>
        <v>155.20000000000002</v>
      </c>
      <c r="P447" s="244"/>
    </row>
    <row r="448" spans="1:16" ht="15" customHeight="1" x14ac:dyDescent="0.25">
      <c r="A448" s="83"/>
      <c r="B448" s="83"/>
      <c r="C448" s="247"/>
      <c r="D448" s="149" t="s">
        <v>180</v>
      </c>
      <c r="E448" s="150">
        <v>1</v>
      </c>
      <c r="F448" s="159">
        <v>75</v>
      </c>
      <c r="G448" s="151" t="s">
        <v>177</v>
      </c>
      <c r="H448" s="152">
        <f t="shared" si="58"/>
        <v>75</v>
      </c>
      <c r="I448" s="103"/>
      <c r="J448" s="250"/>
      <c r="K448" s="158" t="s">
        <v>214</v>
      </c>
      <c r="L448" s="150">
        <v>2</v>
      </c>
      <c r="M448" s="150">
        <v>98</v>
      </c>
      <c r="N448" s="151" t="s">
        <v>179</v>
      </c>
      <c r="O448" s="156">
        <f t="shared" si="59"/>
        <v>156.80000000000001</v>
      </c>
      <c r="P448" s="244"/>
    </row>
    <row r="449" spans="1:16" ht="15" customHeight="1" x14ac:dyDescent="0.25">
      <c r="A449" s="83"/>
      <c r="B449" s="83"/>
      <c r="C449" s="247"/>
      <c r="D449" s="149" t="s">
        <v>181</v>
      </c>
      <c r="E449" s="150">
        <v>3</v>
      </c>
      <c r="F449" s="150">
        <v>82</v>
      </c>
      <c r="G449" s="151" t="s">
        <v>169</v>
      </c>
      <c r="H449" s="152">
        <f t="shared" si="58"/>
        <v>246</v>
      </c>
      <c r="I449" s="103"/>
      <c r="J449" s="250"/>
      <c r="K449" s="158" t="s">
        <v>197</v>
      </c>
      <c r="L449" s="150">
        <v>3</v>
      </c>
      <c r="M449" s="150">
        <v>91</v>
      </c>
      <c r="N449" s="151" t="s">
        <v>171</v>
      </c>
      <c r="O449" s="156">
        <f t="shared" si="59"/>
        <v>218.4</v>
      </c>
      <c r="P449" s="244"/>
    </row>
    <row r="450" spans="1:16" ht="15" customHeight="1" x14ac:dyDescent="0.25">
      <c r="A450" s="83"/>
      <c r="B450" s="83"/>
      <c r="C450" s="247"/>
      <c r="D450" s="149" t="s">
        <v>184</v>
      </c>
      <c r="E450" s="150">
        <v>2</v>
      </c>
      <c r="F450" s="150">
        <v>90</v>
      </c>
      <c r="G450" s="151" t="s">
        <v>177</v>
      </c>
      <c r="H450" s="152">
        <f t="shared" si="58"/>
        <v>180</v>
      </c>
      <c r="I450" s="102"/>
      <c r="J450" s="250"/>
      <c r="K450" s="160"/>
      <c r="L450" s="161"/>
      <c r="M450" s="161"/>
      <c r="N450" s="151"/>
      <c r="O450" s="156">
        <f t="shared" si="59"/>
        <v>0</v>
      </c>
      <c r="P450" s="244"/>
    </row>
    <row r="451" spans="1:16" ht="15" customHeight="1" x14ac:dyDescent="0.25">
      <c r="A451" s="83"/>
      <c r="B451" s="83"/>
      <c r="C451" s="247"/>
      <c r="D451" s="149" t="s">
        <v>191</v>
      </c>
      <c r="E451" s="150">
        <v>2</v>
      </c>
      <c r="F451" s="150">
        <v>95</v>
      </c>
      <c r="G451" s="155" t="s">
        <v>169</v>
      </c>
      <c r="H451" s="152">
        <f t="shared" si="58"/>
        <v>190</v>
      </c>
      <c r="I451" s="103"/>
      <c r="J451" s="250"/>
      <c r="K451" s="160"/>
      <c r="L451" s="162"/>
      <c r="M451" s="162"/>
      <c r="N451" s="151"/>
      <c r="O451" s="156">
        <f t="shared" si="59"/>
        <v>0</v>
      </c>
      <c r="P451" s="244"/>
    </row>
    <row r="452" spans="1:16" ht="15" customHeight="1" x14ac:dyDescent="0.25">
      <c r="A452" s="83"/>
      <c r="B452" s="83"/>
      <c r="C452" s="247"/>
      <c r="D452" s="149" t="s">
        <v>183</v>
      </c>
      <c r="E452" s="150">
        <v>3</v>
      </c>
      <c r="F452" s="150">
        <v>75</v>
      </c>
      <c r="G452" s="155" t="s">
        <v>169</v>
      </c>
      <c r="H452" s="152">
        <f t="shared" si="58"/>
        <v>225</v>
      </c>
      <c r="I452" s="103"/>
      <c r="J452" s="250"/>
      <c r="K452" s="160"/>
      <c r="L452" s="162"/>
      <c r="M452" s="162"/>
      <c r="N452" s="151"/>
      <c r="O452" s="156">
        <f t="shared" si="59"/>
        <v>0</v>
      </c>
      <c r="P452" s="244"/>
    </row>
    <row r="453" spans="1:16" ht="15" customHeight="1" x14ac:dyDescent="0.25">
      <c r="A453" s="83"/>
      <c r="B453" s="83"/>
      <c r="C453" s="247"/>
      <c r="D453" s="149" t="s">
        <v>185</v>
      </c>
      <c r="E453" s="150">
        <v>1</v>
      </c>
      <c r="F453" s="150">
        <v>76</v>
      </c>
      <c r="G453" s="155" t="s">
        <v>169</v>
      </c>
      <c r="H453" s="152">
        <f t="shared" si="58"/>
        <v>76</v>
      </c>
      <c r="I453" s="102"/>
      <c r="J453" s="250"/>
      <c r="K453" s="160"/>
      <c r="L453" s="162"/>
      <c r="M453" s="162"/>
      <c r="N453" s="151"/>
      <c r="O453" s="156">
        <f t="shared" si="59"/>
        <v>0</v>
      </c>
      <c r="P453" s="244"/>
    </row>
    <row r="454" spans="1:16" ht="15" customHeight="1" x14ac:dyDescent="0.25">
      <c r="A454" s="83"/>
      <c r="B454" s="83"/>
      <c r="C454" s="247"/>
      <c r="D454" s="149"/>
      <c r="E454" s="159"/>
      <c r="F454" s="159"/>
      <c r="G454" s="155"/>
      <c r="H454" s="152">
        <f t="shared" si="58"/>
        <v>0</v>
      </c>
      <c r="I454" s="102"/>
      <c r="J454" s="250"/>
      <c r="K454" s="160"/>
      <c r="L454" s="162"/>
      <c r="M454" s="162"/>
      <c r="N454" s="151"/>
      <c r="O454" s="156">
        <f t="shared" si="59"/>
        <v>0</v>
      </c>
      <c r="P454" s="244"/>
    </row>
    <row r="455" spans="1:16" ht="15" customHeight="1" x14ac:dyDescent="0.25">
      <c r="A455" s="83"/>
      <c r="B455" s="83"/>
      <c r="C455" s="247"/>
      <c r="D455" s="149"/>
      <c r="E455" s="163"/>
      <c r="F455" s="159"/>
      <c r="G455" s="155"/>
      <c r="H455" s="152">
        <f t="shared" si="58"/>
        <v>0</v>
      </c>
      <c r="I455" s="102"/>
      <c r="J455" s="250"/>
      <c r="K455" s="164"/>
      <c r="L455" s="165"/>
      <c r="M455" s="165"/>
      <c r="N455" s="151"/>
      <c r="O455" s="156">
        <f t="shared" si="59"/>
        <v>0</v>
      </c>
      <c r="P455" s="244"/>
    </row>
    <row r="456" spans="1:16" ht="15" customHeight="1" x14ac:dyDescent="0.25">
      <c r="A456" s="83"/>
      <c r="B456" s="83"/>
      <c r="C456" s="248"/>
      <c r="D456" s="166"/>
      <c r="E456" s="165"/>
      <c r="F456" s="165"/>
      <c r="G456" s="151"/>
      <c r="H456" s="152">
        <f t="shared" si="58"/>
        <v>0</v>
      </c>
      <c r="I456" s="102"/>
      <c r="J456" s="251"/>
      <c r="K456" s="158"/>
      <c r="L456" s="165"/>
      <c r="M456" s="165"/>
      <c r="N456" s="151"/>
      <c r="O456" s="156">
        <f t="shared" si="59"/>
        <v>0</v>
      </c>
      <c r="P456" s="244"/>
    </row>
    <row r="457" spans="1:16" ht="15" customHeight="1" thickBot="1" x14ac:dyDescent="0.3">
      <c r="A457" s="84"/>
      <c r="B457" s="84"/>
      <c r="C457" s="167"/>
      <c r="D457" s="168"/>
      <c r="E457" s="169">
        <f>SUM(E445:E456)</f>
        <v>16</v>
      </c>
      <c r="F457" s="169">
        <f>SUM(F445:F456)</f>
        <v>749</v>
      </c>
      <c r="G457" s="170"/>
      <c r="H457" s="171">
        <f>SUM(H445:H456)</f>
        <v>1338</v>
      </c>
      <c r="I457" s="104"/>
      <c r="J457" s="167"/>
      <c r="K457" s="172"/>
      <c r="L457" s="169">
        <f>SUM(L445:L456)</f>
        <v>11</v>
      </c>
      <c r="M457" s="169">
        <f>SUM(M445:M456)</f>
        <v>467</v>
      </c>
      <c r="N457" s="170"/>
      <c r="O457" s="169">
        <f>SUM(O445:O456)</f>
        <v>820.00000000000011</v>
      </c>
      <c r="P457" s="245"/>
    </row>
    <row r="458" spans="1:16" ht="15.75" customHeight="1" thickTop="1" thickBot="1" x14ac:dyDescent="0.3">
      <c r="A458" s="23"/>
      <c r="B458" s="23"/>
      <c r="C458" s="23"/>
      <c r="D458" s="23"/>
      <c r="E458" s="4"/>
      <c r="F458" s="4"/>
      <c r="G458" s="31"/>
      <c r="H458" s="4"/>
      <c r="I458" s="23"/>
      <c r="J458" s="23"/>
      <c r="K458" s="23"/>
      <c r="L458" s="4"/>
      <c r="M458" s="4"/>
      <c r="N458" s="31"/>
      <c r="O458" s="4"/>
      <c r="P458" s="23"/>
    </row>
    <row r="459" spans="1:16" ht="15.75" customHeight="1" thickTop="1" x14ac:dyDescent="0.25">
      <c r="A459" s="141" t="s">
        <v>5</v>
      </c>
      <c r="B459" s="95" t="s">
        <v>6</v>
      </c>
      <c r="C459" s="246"/>
      <c r="D459" s="96" t="s">
        <v>162</v>
      </c>
      <c r="E459" s="108" t="s">
        <v>163</v>
      </c>
      <c r="F459" s="108" t="s">
        <v>164</v>
      </c>
      <c r="G459" s="98"/>
      <c r="H459" s="108" t="s">
        <v>165</v>
      </c>
      <c r="I459" s="99"/>
      <c r="J459" s="249" t="s">
        <v>166</v>
      </c>
      <c r="K459" s="97" t="s">
        <v>162</v>
      </c>
      <c r="L459" s="108" t="s">
        <v>163</v>
      </c>
      <c r="M459" s="108" t="s">
        <v>164</v>
      </c>
      <c r="N459" s="98"/>
      <c r="O459" s="108" t="s">
        <v>167</v>
      </c>
      <c r="P459" s="100" t="s">
        <v>7</v>
      </c>
    </row>
    <row r="460" spans="1:16" ht="26.25" customHeight="1" x14ac:dyDescent="0.25">
      <c r="A460" s="101">
        <v>31</v>
      </c>
      <c r="B460" s="148">
        <v>22039031</v>
      </c>
      <c r="C460" s="247"/>
      <c r="D460" s="149" t="s">
        <v>198</v>
      </c>
      <c r="E460" s="150">
        <v>2</v>
      </c>
      <c r="F460" s="150">
        <v>93</v>
      </c>
      <c r="G460" s="151" t="s">
        <v>169</v>
      </c>
      <c r="H460" s="152">
        <f t="shared" ref="H460:H471" si="60">E460*F460</f>
        <v>186</v>
      </c>
      <c r="I460" s="102"/>
      <c r="J460" s="250"/>
      <c r="K460" s="153" t="s">
        <v>186</v>
      </c>
      <c r="L460" s="154">
        <v>2</v>
      </c>
      <c r="M460" s="154">
        <v>97</v>
      </c>
      <c r="N460" s="155" t="s">
        <v>171</v>
      </c>
      <c r="O460" s="156">
        <f>M460*L460*0.8</f>
        <v>155.20000000000002</v>
      </c>
      <c r="P460" s="243">
        <f>(H472+O472)/(E472+(0.8*L472))</f>
        <v>86.0546875</v>
      </c>
    </row>
    <row r="461" spans="1:16" x14ac:dyDescent="0.25">
      <c r="A461" s="83"/>
      <c r="B461" s="83"/>
      <c r="C461" s="247"/>
      <c r="D461" s="149" t="s">
        <v>168</v>
      </c>
      <c r="E461" s="157">
        <v>2</v>
      </c>
      <c r="F461" s="154">
        <v>88</v>
      </c>
      <c r="G461" s="151" t="s">
        <v>169</v>
      </c>
      <c r="H461" s="152">
        <f t="shared" si="60"/>
        <v>176</v>
      </c>
      <c r="I461" s="103"/>
      <c r="J461" s="250"/>
      <c r="K461" s="153" t="s">
        <v>188</v>
      </c>
      <c r="L461" s="154">
        <v>2</v>
      </c>
      <c r="M461" s="154">
        <v>85</v>
      </c>
      <c r="N461" s="151" t="s">
        <v>171</v>
      </c>
      <c r="O461" s="156">
        <f t="shared" ref="O461:O471" si="61">M461*L461*0.8</f>
        <v>136</v>
      </c>
      <c r="P461" s="244"/>
    </row>
    <row r="462" spans="1:16" ht="15" customHeight="1" x14ac:dyDescent="0.25">
      <c r="A462" s="83"/>
      <c r="B462" s="83"/>
      <c r="C462" s="247"/>
      <c r="D462" s="149" t="s">
        <v>184</v>
      </c>
      <c r="E462" s="154">
        <v>2</v>
      </c>
      <c r="F462" s="154">
        <v>89</v>
      </c>
      <c r="G462" s="151" t="s">
        <v>177</v>
      </c>
      <c r="H462" s="152">
        <f t="shared" si="60"/>
        <v>178</v>
      </c>
      <c r="I462" s="103"/>
      <c r="J462" s="250"/>
      <c r="K462" s="158" t="s">
        <v>215</v>
      </c>
      <c r="L462" s="150">
        <v>2</v>
      </c>
      <c r="M462" s="150">
        <v>90</v>
      </c>
      <c r="N462" s="151" t="s">
        <v>208</v>
      </c>
      <c r="O462" s="156">
        <f t="shared" si="61"/>
        <v>144</v>
      </c>
      <c r="P462" s="244"/>
    </row>
    <row r="463" spans="1:16" ht="15" customHeight="1" x14ac:dyDescent="0.25">
      <c r="A463" s="83"/>
      <c r="B463" s="83"/>
      <c r="C463" s="247"/>
      <c r="D463" s="149" t="s">
        <v>182</v>
      </c>
      <c r="E463" s="150">
        <v>1</v>
      </c>
      <c r="F463" s="150">
        <v>78</v>
      </c>
      <c r="G463" s="151" t="s">
        <v>177</v>
      </c>
      <c r="H463" s="152">
        <f t="shared" si="60"/>
        <v>78</v>
      </c>
      <c r="I463" s="103"/>
      <c r="J463" s="250"/>
      <c r="K463" s="158" t="s">
        <v>195</v>
      </c>
      <c r="L463" s="150">
        <v>1</v>
      </c>
      <c r="M463" s="150">
        <v>86</v>
      </c>
      <c r="N463" s="151" t="s">
        <v>179</v>
      </c>
      <c r="O463" s="156">
        <f t="shared" si="61"/>
        <v>68.8</v>
      </c>
      <c r="P463" s="244"/>
    </row>
    <row r="464" spans="1:16" ht="15" customHeight="1" x14ac:dyDescent="0.25">
      <c r="A464" s="83"/>
      <c r="B464" s="83"/>
      <c r="C464" s="247"/>
      <c r="D464" s="149" t="s">
        <v>203</v>
      </c>
      <c r="E464" s="150">
        <v>2</v>
      </c>
      <c r="F464" s="150">
        <v>91</v>
      </c>
      <c r="G464" s="151" t="s">
        <v>169</v>
      </c>
      <c r="H464" s="152">
        <f t="shared" si="60"/>
        <v>182</v>
      </c>
      <c r="I464" s="103"/>
      <c r="J464" s="250"/>
      <c r="K464" s="158"/>
      <c r="L464" s="159"/>
      <c r="M464" s="159"/>
      <c r="N464" s="151"/>
      <c r="O464" s="156">
        <f t="shared" si="61"/>
        <v>0</v>
      </c>
      <c r="P464" s="244"/>
    </row>
    <row r="465" spans="1:16" ht="15" customHeight="1" x14ac:dyDescent="0.25">
      <c r="A465" s="83"/>
      <c r="B465" s="83"/>
      <c r="C465" s="247"/>
      <c r="D465" s="149" t="s">
        <v>176</v>
      </c>
      <c r="E465" s="150">
        <v>1</v>
      </c>
      <c r="F465" s="159">
        <v>75</v>
      </c>
      <c r="G465" s="151" t="s">
        <v>177</v>
      </c>
      <c r="H465" s="152">
        <f t="shared" si="60"/>
        <v>75</v>
      </c>
      <c r="I465" s="102"/>
      <c r="J465" s="250"/>
      <c r="K465" s="160"/>
      <c r="L465" s="161"/>
      <c r="M465" s="161"/>
      <c r="N465" s="151"/>
      <c r="O465" s="156">
        <f t="shared" si="61"/>
        <v>0</v>
      </c>
      <c r="P465" s="244"/>
    </row>
    <row r="466" spans="1:16" ht="15" customHeight="1" x14ac:dyDescent="0.25">
      <c r="A466" s="83"/>
      <c r="B466" s="83"/>
      <c r="C466" s="247"/>
      <c r="D466" s="149" t="s">
        <v>180</v>
      </c>
      <c r="E466" s="150">
        <v>1</v>
      </c>
      <c r="F466" s="159">
        <v>75</v>
      </c>
      <c r="G466" s="155" t="s">
        <v>177</v>
      </c>
      <c r="H466" s="152">
        <f t="shared" si="60"/>
        <v>75</v>
      </c>
      <c r="I466" s="103"/>
      <c r="J466" s="250"/>
      <c r="K466" s="160"/>
      <c r="L466" s="162"/>
      <c r="M466" s="162"/>
      <c r="N466" s="151"/>
      <c r="O466" s="156">
        <f t="shared" si="61"/>
        <v>0</v>
      </c>
      <c r="P466" s="244"/>
    </row>
    <row r="467" spans="1:16" ht="15" customHeight="1" x14ac:dyDescent="0.25">
      <c r="A467" s="83"/>
      <c r="B467" s="83"/>
      <c r="C467" s="247"/>
      <c r="D467" s="149" t="s">
        <v>181</v>
      </c>
      <c r="E467" s="150">
        <v>3</v>
      </c>
      <c r="F467" s="150">
        <v>88</v>
      </c>
      <c r="G467" s="155" t="s">
        <v>169</v>
      </c>
      <c r="H467" s="152">
        <f t="shared" si="60"/>
        <v>264</v>
      </c>
      <c r="I467" s="103"/>
      <c r="J467" s="250"/>
      <c r="K467" s="160"/>
      <c r="L467" s="162"/>
      <c r="M467" s="162"/>
      <c r="N467" s="151"/>
      <c r="O467" s="156">
        <f t="shared" si="61"/>
        <v>0</v>
      </c>
      <c r="P467" s="244"/>
    </row>
    <row r="468" spans="1:16" ht="15" customHeight="1" x14ac:dyDescent="0.25">
      <c r="A468" s="83"/>
      <c r="B468" s="83"/>
      <c r="C468" s="247"/>
      <c r="D468" s="149" t="s">
        <v>190</v>
      </c>
      <c r="E468" s="150">
        <v>2</v>
      </c>
      <c r="F468" s="150">
        <v>90</v>
      </c>
      <c r="G468" s="155" t="s">
        <v>169</v>
      </c>
      <c r="H468" s="152">
        <f t="shared" si="60"/>
        <v>180</v>
      </c>
      <c r="I468" s="102"/>
      <c r="J468" s="250"/>
      <c r="K468" s="160"/>
      <c r="L468" s="162"/>
      <c r="M468" s="162"/>
      <c r="N468" s="151"/>
      <c r="O468" s="156">
        <f t="shared" si="61"/>
        <v>0</v>
      </c>
      <c r="P468" s="244"/>
    </row>
    <row r="469" spans="1:16" ht="15" customHeight="1" x14ac:dyDescent="0.25">
      <c r="A469" s="83"/>
      <c r="B469" s="83"/>
      <c r="C469" s="247"/>
      <c r="D469" s="149" t="s">
        <v>183</v>
      </c>
      <c r="E469" s="150">
        <v>3</v>
      </c>
      <c r="F469" s="150">
        <v>70</v>
      </c>
      <c r="G469" s="155" t="s">
        <v>169</v>
      </c>
      <c r="H469" s="152">
        <f t="shared" si="60"/>
        <v>210</v>
      </c>
      <c r="I469" s="102"/>
      <c r="J469" s="250"/>
      <c r="K469" s="160"/>
      <c r="L469" s="162"/>
      <c r="M469" s="162"/>
      <c r="N469" s="151"/>
      <c r="O469" s="156">
        <f t="shared" si="61"/>
        <v>0</v>
      </c>
      <c r="P469" s="244"/>
    </row>
    <row r="470" spans="1:16" ht="15" customHeight="1" x14ac:dyDescent="0.25">
      <c r="A470" s="83"/>
      <c r="B470" s="83"/>
      <c r="C470" s="247"/>
      <c r="D470" s="149" t="s">
        <v>185</v>
      </c>
      <c r="E470" s="157">
        <v>1</v>
      </c>
      <c r="F470" s="150">
        <v>95</v>
      </c>
      <c r="G470" s="155" t="s">
        <v>169</v>
      </c>
      <c r="H470" s="152">
        <f t="shared" si="60"/>
        <v>95</v>
      </c>
      <c r="I470" s="102"/>
      <c r="J470" s="250"/>
      <c r="K470" s="164"/>
      <c r="L470" s="165"/>
      <c r="M470" s="165"/>
      <c r="N470" s="151"/>
      <c r="O470" s="156">
        <f t="shared" si="61"/>
        <v>0</v>
      </c>
      <c r="P470" s="244"/>
    </row>
    <row r="471" spans="1:16" ht="15" customHeight="1" x14ac:dyDescent="0.25">
      <c r="A471" s="83"/>
      <c r="B471" s="83"/>
      <c r="C471" s="248"/>
      <c r="D471" s="166"/>
      <c r="E471" s="165"/>
      <c r="F471" s="165"/>
      <c r="G471" s="151"/>
      <c r="H471" s="152">
        <f t="shared" si="60"/>
        <v>0</v>
      </c>
      <c r="I471" s="102"/>
      <c r="J471" s="251"/>
      <c r="K471" s="158"/>
      <c r="L471" s="165"/>
      <c r="M471" s="165"/>
      <c r="N471" s="151"/>
      <c r="O471" s="156">
        <f t="shared" si="61"/>
        <v>0</v>
      </c>
      <c r="P471" s="244"/>
    </row>
    <row r="472" spans="1:16" ht="15" customHeight="1" thickBot="1" x14ac:dyDescent="0.3">
      <c r="A472" s="84"/>
      <c r="B472" s="84"/>
      <c r="C472" s="167"/>
      <c r="D472" s="168"/>
      <c r="E472" s="169">
        <f>SUM(E460:E471)</f>
        <v>20</v>
      </c>
      <c r="F472" s="169">
        <f>SUM(F460:F471)</f>
        <v>932</v>
      </c>
      <c r="G472" s="170"/>
      <c r="H472" s="171">
        <f>SUM(H460:H471)</f>
        <v>1699</v>
      </c>
      <c r="I472" s="104"/>
      <c r="J472" s="167"/>
      <c r="K472" s="172"/>
      <c r="L472" s="169">
        <f>SUM(L460:L471)</f>
        <v>7</v>
      </c>
      <c r="M472" s="169">
        <f>SUM(M460:M471)</f>
        <v>358</v>
      </c>
      <c r="N472" s="170"/>
      <c r="O472" s="169">
        <f>SUM(O460:O471)</f>
        <v>504.00000000000006</v>
      </c>
      <c r="P472" s="245"/>
    </row>
    <row r="473" spans="1:16" ht="15.75" customHeight="1" thickTop="1" thickBot="1" x14ac:dyDescent="0.3">
      <c r="A473" s="23"/>
      <c r="B473" s="23"/>
      <c r="C473" s="23"/>
      <c r="D473" s="23"/>
      <c r="E473" s="4"/>
      <c r="F473" s="4"/>
      <c r="G473" s="31"/>
      <c r="H473" s="4"/>
      <c r="I473" s="23"/>
      <c r="J473" s="23"/>
      <c r="K473" s="23"/>
      <c r="L473" s="4"/>
      <c r="M473" s="4"/>
      <c r="N473" s="31"/>
      <c r="O473" s="4"/>
      <c r="P473" s="23"/>
    </row>
    <row r="474" spans="1:16" ht="15.75" customHeight="1" thickTop="1" x14ac:dyDescent="0.25">
      <c r="A474" s="141" t="s">
        <v>5</v>
      </c>
      <c r="B474" s="95" t="s">
        <v>6</v>
      </c>
      <c r="C474" s="246"/>
      <c r="D474" s="96" t="s">
        <v>162</v>
      </c>
      <c r="E474" s="108" t="s">
        <v>163</v>
      </c>
      <c r="F474" s="108" t="s">
        <v>164</v>
      </c>
      <c r="G474" s="98"/>
      <c r="H474" s="108" t="s">
        <v>165</v>
      </c>
      <c r="I474" s="99"/>
      <c r="J474" s="249" t="s">
        <v>166</v>
      </c>
      <c r="K474" s="97" t="s">
        <v>162</v>
      </c>
      <c r="L474" s="108" t="s">
        <v>163</v>
      </c>
      <c r="M474" s="108" t="s">
        <v>164</v>
      </c>
      <c r="N474" s="98"/>
      <c r="O474" s="108" t="s">
        <v>167</v>
      </c>
      <c r="P474" s="100" t="s">
        <v>7</v>
      </c>
    </row>
    <row r="475" spans="1:16" ht="26.25" customHeight="1" x14ac:dyDescent="0.25">
      <c r="A475" s="101">
        <v>32</v>
      </c>
      <c r="B475" s="148">
        <v>22039032</v>
      </c>
      <c r="C475" s="247"/>
      <c r="D475" s="149" t="s">
        <v>168</v>
      </c>
      <c r="E475" s="150">
        <v>2</v>
      </c>
      <c r="F475" s="150">
        <v>91</v>
      </c>
      <c r="G475" s="151" t="s">
        <v>169</v>
      </c>
      <c r="H475" s="152">
        <f t="shared" ref="H475:H486" si="62">E475*F475</f>
        <v>182</v>
      </c>
      <c r="I475" s="102"/>
      <c r="J475" s="250"/>
      <c r="K475" s="153" t="s">
        <v>186</v>
      </c>
      <c r="L475" s="154">
        <v>2</v>
      </c>
      <c r="M475" s="154">
        <v>99</v>
      </c>
      <c r="N475" s="155" t="s">
        <v>171</v>
      </c>
      <c r="O475" s="156">
        <f>M475*L475*0.8</f>
        <v>158.4</v>
      </c>
      <c r="P475" s="243">
        <f>(H487+O487)/(E487+(0.8*L487))</f>
        <v>88.431034482758633</v>
      </c>
    </row>
    <row r="476" spans="1:16" x14ac:dyDescent="0.25">
      <c r="A476" s="83"/>
      <c r="B476" s="83"/>
      <c r="C476" s="247"/>
      <c r="D476" s="149" t="s">
        <v>182</v>
      </c>
      <c r="E476" s="157">
        <v>1</v>
      </c>
      <c r="F476" s="154">
        <v>88</v>
      </c>
      <c r="G476" s="151" t="s">
        <v>177</v>
      </c>
      <c r="H476" s="152">
        <f t="shared" si="62"/>
        <v>88</v>
      </c>
      <c r="I476" s="103"/>
      <c r="J476" s="250"/>
      <c r="K476" s="153" t="s">
        <v>188</v>
      </c>
      <c r="L476" s="154">
        <v>2</v>
      </c>
      <c r="M476" s="154">
        <v>93</v>
      </c>
      <c r="N476" s="151" t="s">
        <v>171</v>
      </c>
      <c r="O476" s="156">
        <f t="shared" ref="O476:O486" si="63">M476*L476*0.8</f>
        <v>148.80000000000001</v>
      </c>
      <c r="P476" s="244"/>
    </row>
    <row r="477" spans="1:16" ht="15" customHeight="1" x14ac:dyDescent="0.25">
      <c r="A477" s="83"/>
      <c r="B477" s="83"/>
      <c r="C477" s="247"/>
      <c r="D477" s="149" t="s">
        <v>176</v>
      </c>
      <c r="E477" s="154">
        <v>1</v>
      </c>
      <c r="F477" s="161">
        <v>75</v>
      </c>
      <c r="G477" s="151" t="s">
        <v>177</v>
      </c>
      <c r="H477" s="152">
        <f t="shared" si="62"/>
        <v>75</v>
      </c>
      <c r="I477" s="103"/>
      <c r="J477" s="250"/>
      <c r="K477" s="158" t="s">
        <v>204</v>
      </c>
      <c r="L477" s="150">
        <v>1</v>
      </c>
      <c r="M477" s="150">
        <v>85</v>
      </c>
      <c r="N477" s="151" t="s">
        <v>179</v>
      </c>
      <c r="O477" s="156">
        <f t="shared" si="63"/>
        <v>68</v>
      </c>
      <c r="P477" s="244"/>
    </row>
    <row r="478" spans="1:16" ht="15" customHeight="1" x14ac:dyDescent="0.25">
      <c r="A478" s="83"/>
      <c r="B478" s="83"/>
      <c r="C478" s="247"/>
      <c r="D478" s="149" t="s">
        <v>180</v>
      </c>
      <c r="E478" s="150">
        <v>1</v>
      </c>
      <c r="F478" s="159">
        <v>75</v>
      </c>
      <c r="G478" s="151" t="s">
        <v>177</v>
      </c>
      <c r="H478" s="152">
        <f t="shared" si="62"/>
        <v>75</v>
      </c>
      <c r="I478" s="103"/>
      <c r="J478" s="250"/>
      <c r="K478" s="158" t="s">
        <v>192</v>
      </c>
      <c r="L478" s="150">
        <v>2</v>
      </c>
      <c r="M478" s="150">
        <v>86</v>
      </c>
      <c r="N478" s="151" t="s">
        <v>171</v>
      </c>
      <c r="O478" s="156">
        <f t="shared" si="63"/>
        <v>137.6</v>
      </c>
      <c r="P478" s="244"/>
    </row>
    <row r="479" spans="1:16" ht="15" customHeight="1" x14ac:dyDescent="0.25">
      <c r="A479" s="83"/>
      <c r="B479" s="83"/>
      <c r="C479" s="247"/>
      <c r="D479" s="149" t="s">
        <v>181</v>
      </c>
      <c r="E479" s="150">
        <v>3</v>
      </c>
      <c r="F479" s="150">
        <v>87</v>
      </c>
      <c r="G479" s="151" t="s">
        <v>169</v>
      </c>
      <c r="H479" s="152">
        <f t="shared" si="62"/>
        <v>261</v>
      </c>
      <c r="I479" s="103"/>
      <c r="J479" s="250"/>
      <c r="K479" s="158" t="s">
        <v>205</v>
      </c>
      <c r="L479" s="150">
        <v>2</v>
      </c>
      <c r="M479" s="150">
        <v>93</v>
      </c>
      <c r="N479" s="151" t="s">
        <v>171</v>
      </c>
      <c r="O479" s="156">
        <f t="shared" si="63"/>
        <v>148.80000000000001</v>
      </c>
      <c r="P479" s="244"/>
    </row>
    <row r="480" spans="1:16" ht="15" customHeight="1" x14ac:dyDescent="0.25">
      <c r="A480" s="83"/>
      <c r="B480" s="83"/>
      <c r="C480" s="247"/>
      <c r="D480" s="149" t="s">
        <v>194</v>
      </c>
      <c r="E480" s="150">
        <v>2</v>
      </c>
      <c r="F480" s="150">
        <v>88</v>
      </c>
      <c r="G480" s="151" t="s">
        <v>169</v>
      </c>
      <c r="H480" s="152">
        <f t="shared" si="62"/>
        <v>176</v>
      </c>
      <c r="I480" s="102"/>
      <c r="J480" s="250"/>
      <c r="K480" s="160"/>
      <c r="L480" s="161"/>
      <c r="M480" s="161"/>
      <c r="N480" s="151"/>
      <c r="O480" s="156">
        <f t="shared" si="63"/>
        <v>0</v>
      </c>
      <c r="P480" s="244"/>
    </row>
    <row r="481" spans="1:16" ht="15" customHeight="1" x14ac:dyDescent="0.25">
      <c r="A481" s="83"/>
      <c r="B481" s="83"/>
      <c r="C481" s="247"/>
      <c r="D481" s="149" t="s">
        <v>183</v>
      </c>
      <c r="E481" s="150">
        <v>3</v>
      </c>
      <c r="F481" s="150">
        <v>92</v>
      </c>
      <c r="G481" s="155" t="s">
        <v>169</v>
      </c>
      <c r="H481" s="152">
        <f t="shared" si="62"/>
        <v>276</v>
      </c>
      <c r="I481" s="103"/>
      <c r="J481" s="250"/>
      <c r="K481" s="160"/>
      <c r="L481" s="162"/>
      <c r="M481" s="162"/>
      <c r="N481" s="151"/>
      <c r="O481" s="156">
        <f t="shared" si="63"/>
        <v>0</v>
      </c>
      <c r="P481" s="244"/>
    </row>
    <row r="482" spans="1:16" ht="15" customHeight="1" x14ac:dyDescent="0.25">
      <c r="A482" s="83"/>
      <c r="B482" s="83"/>
      <c r="C482" s="247"/>
      <c r="D482" s="149" t="s">
        <v>184</v>
      </c>
      <c r="E482" s="150">
        <v>2</v>
      </c>
      <c r="F482" s="150">
        <v>91</v>
      </c>
      <c r="G482" s="155" t="s">
        <v>177</v>
      </c>
      <c r="H482" s="152">
        <f t="shared" si="62"/>
        <v>182</v>
      </c>
      <c r="I482" s="103"/>
      <c r="J482" s="250"/>
      <c r="K482" s="160"/>
      <c r="L482" s="162"/>
      <c r="M482" s="162"/>
      <c r="N482" s="151"/>
      <c r="O482" s="156">
        <f t="shared" si="63"/>
        <v>0</v>
      </c>
      <c r="P482" s="244"/>
    </row>
    <row r="483" spans="1:16" ht="15" customHeight="1" x14ac:dyDescent="0.25">
      <c r="A483" s="83"/>
      <c r="B483" s="83"/>
      <c r="C483" s="247"/>
      <c r="D483" s="149" t="s">
        <v>185</v>
      </c>
      <c r="E483" s="150">
        <v>1</v>
      </c>
      <c r="F483" s="150">
        <v>75</v>
      </c>
      <c r="G483" s="155" t="s">
        <v>169</v>
      </c>
      <c r="H483" s="152">
        <f t="shared" si="62"/>
        <v>75</v>
      </c>
      <c r="I483" s="102"/>
      <c r="J483" s="250"/>
      <c r="K483" s="160"/>
      <c r="L483" s="162"/>
      <c r="M483" s="162"/>
      <c r="N483" s="151"/>
      <c r="O483" s="156">
        <f t="shared" si="63"/>
        <v>0</v>
      </c>
      <c r="P483" s="244"/>
    </row>
    <row r="484" spans="1:16" ht="15" customHeight="1" x14ac:dyDescent="0.25">
      <c r="A484" s="83"/>
      <c r="B484" s="83"/>
      <c r="C484" s="247"/>
      <c r="D484" s="149"/>
      <c r="E484" s="159"/>
      <c r="F484" s="159"/>
      <c r="G484" s="155"/>
      <c r="H484" s="152">
        <f t="shared" si="62"/>
        <v>0</v>
      </c>
      <c r="I484" s="102"/>
      <c r="J484" s="250"/>
      <c r="K484" s="160"/>
      <c r="L484" s="162"/>
      <c r="M484" s="162"/>
      <c r="N484" s="151"/>
      <c r="O484" s="156">
        <f t="shared" si="63"/>
        <v>0</v>
      </c>
      <c r="P484" s="244"/>
    </row>
    <row r="485" spans="1:16" ht="15" customHeight="1" x14ac:dyDescent="0.25">
      <c r="A485" s="83"/>
      <c r="B485" s="83"/>
      <c r="C485" s="247"/>
      <c r="D485" s="149"/>
      <c r="E485" s="163"/>
      <c r="F485" s="159"/>
      <c r="G485" s="155"/>
      <c r="H485" s="152">
        <f t="shared" si="62"/>
        <v>0</v>
      </c>
      <c r="I485" s="102"/>
      <c r="J485" s="250"/>
      <c r="K485" s="164"/>
      <c r="L485" s="165"/>
      <c r="M485" s="165"/>
      <c r="N485" s="151"/>
      <c r="O485" s="156">
        <f t="shared" si="63"/>
        <v>0</v>
      </c>
      <c r="P485" s="244"/>
    </row>
    <row r="486" spans="1:16" ht="15" customHeight="1" x14ac:dyDescent="0.25">
      <c r="A486" s="83"/>
      <c r="B486" s="83"/>
      <c r="C486" s="248"/>
      <c r="D486" s="166"/>
      <c r="E486" s="165"/>
      <c r="F486" s="165"/>
      <c r="G486" s="151"/>
      <c r="H486" s="152">
        <f t="shared" si="62"/>
        <v>0</v>
      </c>
      <c r="I486" s="102"/>
      <c r="J486" s="251"/>
      <c r="K486" s="158"/>
      <c r="L486" s="165"/>
      <c r="M486" s="165"/>
      <c r="N486" s="151"/>
      <c r="O486" s="156">
        <f t="shared" si="63"/>
        <v>0</v>
      </c>
      <c r="P486" s="244"/>
    </row>
    <row r="487" spans="1:16" ht="15" customHeight="1" thickBot="1" x14ac:dyDescent="0.3">
      <c r="A487" s="84"/>
      <c r="B487" s="84"/>
      <c r="C487" s="167"/>
      <c r="D487" s="168"/>
      <c r="E487" s="169">
        <f>SUM(E475:E486)</f>
        <v>16</v>
      </c>
      <c r="F487" s="169">
        <f>SUM(F475:F486)</f>
        <v>762</v>
      </c>
      <c r="G487" s="170"/>
      <c r="H487" s="171">
        <f>SUM(H475:H486)</f>
        <v>1390</v>
      </c>
      <c r="I487" s="104"/>
      <c r="J487" s="167"/>
      <c r="K487" s="172"/>
      <c r="L487" s="169">
        <f>SUM(L475:L486)</f>
        <v>9</v>
      </c>
      <c r="M487" s="169">
        <f>SUM(M475:M486)</f>
        <v>456</v>
      </c>
      <c r="N487" s="170"/>
      <c r="O487" s="169">
        <f>SUM(O475:O486)</f>
        <v>661.60000000000014</v>
      </c>
      <c r="P487" s="245"/>
    </row>
    <row r="488" spans="1:16" ht="15.75" customHeight="1" thickTop="1" thickBot="1" x14ac:dyDescent="0.3">
      <c r="A488" s="23"/>
      <c r="B488" s="23"/>
      <c r="C488" s="23"/>
      <c r="D488" s="23"/>
      <c r="E488" s="4"/>
      <c r="F488" s="4"/>
      <c r="G488" s="31"/>
      <c r="H488" s="4"/>
      <c r="I488" s="23"/>
      <c r="J488" s="23"/>
      <c r="K488" s="23"/>
      <c r="L488" s="4"/>
      <c r="M488" s="4"/>
      <c r="N488" s="31"/>
      <c r="O488" s="4"/>
      <c r="P488" s="23"/>
    </row>
    <row r="489" spans="1:16" ht="15.75" customHeight="1" thickTop="1" x14ac:dyDescent="0.25">
      <c r="A489" s="141" t="s">
        <v>5</v>
      </c>
      <c r="B489" s="95" t="s">
        <v>6</v>
      </c>
      <c r="C489" s="246"/>
      <c r="D489" s="96" t="s">
        <v>162</v>
      </c>
      <c r="E489" s="108" t="s">
        <v>163</v>
      </c>
      <c r="F489" s="108" t="s">
        <v>164</v>
      </c>
      <c r="G489" s="98"/>
      <c r="H489" s="108" t="s">
        <v>165</v>
      </c>
      <c r="I489" s="99"/>
      <c r="J489" s="249" t="s">
        <v>166</v>
      </c>
      <c r="K489" s="97" t="s">
        <v>162</v>
      </c>
      <c r="L489" s="108" t="s">
        <v>163</v>
      </c>
      <c r="M489" s="108" t="s">
        <v>164</v>
      </c>
      <c r="N489" s="98"/>
      <c r="O489" s="108" t="s">
        <v>167</v>
      </c>
      <c r="P489" s="100" t="s">
        <v>7</v>
      </c>
    </row>
    <row r="490" spans="1:16" ht="26.25" customHeight="1" x14ac:dyDescent="0.25">
      <c r="A490" s="101">
        <v>33</v>
      </c>
      <c r="B490" s="148">
        <v>22039033</v>
      </c>
      <c r="C490" s="247"/>
      <c r="D490" s="149" t="s">
        <v>168</v>
      </c>
      <c r="E490" s="150">
        <v>2</v>
      </c>
      <c r="F490" s="150">
        <v>89</v>
      </c>
      <c r="G490" s="151" t="s">
        <v>169</v>
      </c>
      <c r="H490" s="152">
        <f t="shared" ref="H490:H501" si="64">E490*F490</f>
        <v>178</v>
      </c>
      <c r="I490" s="102"/>
      <c r="J490" s="250"/>
      <c r="K490" s="153" t="s">
        <v>170</v>
      </c>
      <c r="L490" s="154">
        <v>2</v>
      </c>
      <c r="M490" s="154">
        <v>90</v>
      </c>
      <c r="N490" s="155" t="s">
        <v>171</v>
      </c>
      <c r="O490" s="156">
        <f>M490*L490*0.8</f>
        <v>144</v>
      </c>
      <c r="P490" s="243">
        <f>(H502+O502)/(E502+(0.8*L502))</f>
        <v>85.158333333333331</v>
      </c>
    </row>
    <row r="491" spans="1:16" x14ac:dyDescent="0.25">
      <c r="A491" s="83"/>
      <c r="B491" s="83"/>
      <c r="C491" s="247"/>
      <c r="D491" s="149" t="s">
        <v>172</v>
      </c>
      <c r="E491" s="157">
        <v>2</v>
      </c>
      <c r="F491" s="154">
        <v>88</v>
      </c>
      <c r="G491" s="151" t="s">
        <v>169</v>
      </c>
      <c r="H491" s="152">
        <f t="shared" si="64"/>
        <v>176</v>
      </c>
      <c r="I491" s="103"/>
      <c r="J491" s="250"/>
      <c r="K491" s="153" t="s">
        <v>186</v>
      </c>
      <c r="L491" s="154">
        <v>2</v>
      </c>
      <c r="M491" s="154">
        <v>99</v>
      </c>
      <c r="N491" s="151" t="s">
        <v>171</v>
      </c>
      <c r="O491" s="156">
        <f t="shared" ref="O491:O501" si="65">M491*L491*0.8</f>
        <v>158.4</v>
      </c>
      <c r="P491" s="244"/>
    </row>
    <row r="492" spans="1:16" ht="15" customHeight="1" x14ac:dyDescent="0.25">
      <c r="A492" s="83"/>
      <c r="B492" s="83"/>
      <c r="C492" s="247"/>
      <c r="D492" s="149" t="s">
        <v>182</v>
      </c>
      <c r="E492" s="154">
        <v>1</v>
      </c>
      <c r="F492" s="154">
        <v>91</v>
      </c>
      <c r="G492" s="151" t="s">
        <v>177</v>
      </c>
      <c r="H492" s="152">
        <f t="shared" si="64"/>
        <v>91</v>
      </c>
      <c r="I492" s="103"/>
      <c r="J492" s="250"/>
      <c r="K492" s="158" t="s">
        <v>192</v>
      </c>
      <c r="L492" s="150">
        <v>2</v>
      </c>
      <c r="M492" s="150">
        <v>84</v>
      </c>
      <c r="N492" s="151" t="s">
        <v>171</v>
      </c>
      <c r="O492" s="156">
        <f t="shared" si="65"/>
        <v>134.4</v>
      </c>
      <c r="P492" s="244"/>
    </row>
    <row r="493" spans="1:16" ht="15" customHeight="1" x14ac:dyDescent="0.25">
      <c r="A493" s="83"/>
      <c r="B493" s="83"/>
      <c r="C493" s="247"/>
      <c r="D493" s="149" t="s">
        <v>176</v>
      </c>
      <c r="E493" s="150">
        <v>1</v>
      </c>
      <c r="F493" s="159">
        <v>75</v>
      </c>
      <c r="G493" s="151" t="s">
        <v>177</v>
      </c>
      <c r="H493" s="152">
        <f t="shared" si="64"/>
        <v>75</v>
      </c>
      <c r="I493" s="103"/>
      <c r="J493" s="250"/>
      <c r="K493" s="158" t="s">
        <v>216</v>
      </c>
      <c r="L493" s="150">
        <v>2</v>
      </c>
      <c r="M493" s="150">
        <v>94</v>
      </c>
      <c r="N493" s="151" t="s">
        <v>179</v>
      </c>
      <c r="O493" s="156">
        <f t="shared" si="65"/>
        <v>150.4</v>
      </c>
      <c r="P493" s="244"/>
    </row>
    <row r="494" spans="1:16" ht="15" customHeight="1" x14ac:dyDescent="0.25">
      <c r="A494" s="83"/>
      <c r="B494" s="83"/>
      <c r="C494" s="247"/>
      <c r="D494" s="149" t="s">
        <v>180</v>
      </c>
      <c r="E494" s="150">
        <v>1</v>
      </c>
      <c r="F494" s="159">
        <v>75</v>
      </c>
      <c r="G494" s="151" t="s">
        <v>177</v>
      </c>
      <c r="H494" s="152">
        <f t="shared" si="64"/>
        <v>75</v>
      </c>
      <c r="I494" s="103"/>
      <c r="J494" s="250"/>
      <c r="K494" s="158" t="s">
        <v>201</v>
      </c>
      <c r="L494" s="150">
        <v>2</v>
      </c>
      <c r="M494" s="150">
        <v>96</v>
      </c>
      <c r="N494" s="151" t="s">
        <v>171</v>
      </c>
      <c r="O494" s="156">
        <f t="shared" si="65"/>
        <v>153.60000000000002</v>
      </c>
      <c r="P494" s="244"/>
    </row>
    <row r="495" spans="1:16" ht="15" customHeight="1" x14ac:dyDescent="0.25">
      <c r="A495" s="83"/>
      <c r="B495" s="83"/>
      <c r="C495" s="247"/>
      <c r="D495" s="149" t="s">
        <v>181</v>
      </c>
      <c r="E495" s="150">
        <v>3</v>
      </c>
      <c r="F495" s="150">
        <v>85</v>
      </c>
      <c r="G495" s="151" t="s">
        <v>169</v>
      </c>
      <c r="H495" s="152">
        <f t="shared" si="64"/>
        <v>255</v>
      </c>
      <c r="I495" s="102"/>
      <c r="J495" s="250"/>
      <c r="K495" s="160"/>
      <c r="L495" s="161"/>
      <c r="M495" s="161"/>
      <c r="N495" s="151"/>
      <c r="O495" s="156">
        <f t="shared" si="65"/>
        <v>0</v>
      </c>
      <c r="P495" s="244"/>
    </row>
    <row r="496" spans="1:16" ht="15" customHeight="1" x14ac:dyDescent="0.25">
      <c r="A496" s="83"/>
      <c r="B496" s="83"/>
      <c r="C496" s="247"/>
      <c r="D496" s="149" t="s">
        <v>183</v>
      </c>
      <c r="E496" s="150">
        <v>3</v>
      </c>
      <c r="F496" s="150">
        <v>65</v>
      </c>
      <c r="G496" s="155" t="s">
        <v>169</v>
      </c>
      <c r="H496" s="152">
        <f t="shared" si="64"/>
        <v>195</v>
      </c>
      <c r="I496" s="103"/>
      <c r="J496" s="250"/>
      <c r="K496" s="160"/>
      <c r="L496" s="162"/>
      <c r="M496" s="162"/>
      <c r="N496" s="151"/>
      <c r="O496" s="156">
        <f t="shared" si="65"/>
        <v>0</v>
      </c>
      <c r="P496" s="244"/>
    </row>
    <row r="497" spans="1:16" ht="15" customHeight="1" x14ac:dyDescent="0.25">
      <c r="A497" s="83"/>
      <c r="B497" s="83"/>
      <c r="C497" s="247"/>
      <c r="D497" s="149" t="s">
        <v>184</v>
      </c>
      <c r="E497" s="150">
        <v>2</v>
      </c>
      <c r="F497" s="150">
        <v>87</v>
      </c>
      <c r="G497" s="155" t="s">
        <v>177</v>
      </c>
      <c r="H497" s="152">
        <f t="shared" si="64"/>
        <v>174</v>
      </c>
      <c r="I497" s="103"/>
      <c r="J497" s="250"/>
      <c r="K497" s="160"/>
      <c r="L497" s="162"/>
      <c r="M497" s="162"/>
      <c r="N497" s="151"/>
      <c r="O497" s="156">
        <f t="shared" si="65"/>
        <v>0</v>
      </c>
      <c r="P497" s="244"/>
    </row>
    <row r="498" spans="1:16" ht="15" customHeight="1" x14ac:dyDescent="0.25">
      <c r="A498" s="83"/>
      <c r="B498" s="83"/>
      <c r="C498" s="247"/>
      <c r="D498" s="149" t="s">
        <v>185</v>
      </c>
      <c r="E498" s="150">
        <v>1</v>
      </c>
      <c r="F498" s="150">
        <v>84</v>
      </c>
      <c r="G498" s="155" t="s">
        <v>169</v>
      </c>
      <c r="H498" s="152">
        <f t="shared" si="64"/>
        <v>84</v>
      </c>
      <c r="I498" s="102"/>
      <c r="J498" s="250"/>
      <c r="K498" s="160"/>
      <c r="L498" s="162"/>
      <c r="M498" s="162"/>
      <c r="N498" s="151"/>
      <c r="O498" s="156">
        <f t="shared" si="65"/>
        <v>0</v>
      </c>
      <c r="P498" s="244"/>
    </row>
    <row r="499" spans="1:16" ht="15" customHeight="1" x14ac:dyDescent="0.25">
      <c r="A499" s="83"/>
      <c r="B499" s="83"/>
      <c r="C499" s="247"/>
      <c r="D499" s="149"/>
      <c r="E499" s="159"/>
      <c r="F499" s="159"/>
      <c r="G499" s="155"/>
      <c r="H499" s="152">
        <f t="shared" si="64"/>
        <v>0</v>
      </c>
      <c r="I499" s="102"/>
      <c r="J499" s="250"/>
      <c r="K499" s="160"/>
      <c r="L499" s="162"/>
      <c r="M499" s="162"/>
      <c r="N499" s="151"/>
      <c r="O499" s="156">
        <f t="shared" si="65"/>
        <v>0</v>
      </c>
      <c r="P499" s="244"/>
    </row>
    <row r="500" spans="1:16" ht="15" customHeight="1" x14ac:dyDescent="0.25">
      <c r="A500" s="83"/>
      <c r="B500" s="83"/>
      <c r="C500" s="247"/>
      <c r="D500" s="149"/>
      <c r="E500" s="163"/>
      <c r="F500" s="159"/>
      <c r="G500" s="155"/>
      <c r="H500" s="152">
        <f t="shared" si="64"/>
        <v>0</v>
      </c>
      <c r="I500" s="102"/>
      <c r="J500" s="250"/>
      <c r="K500" s="164"/>
      <c r="L500" s="165"/>
      <c r="M500" s="165"/>
      <c r="N500" s="151"/>
      <c r="O500" s="156">
        <f t="shared" si="65"/>
        <v>0</v>
      </c>
      <c r="P500" s="244"/>
    </row>
    <row r="501" spans="1:16" ht="15" customHeight="1" x14ac:dyDescent="0.25">
      <c r="A501" s="83"/>
      <c r="B501" s="83"/>
      <c r="C501" s="248"/>
      <c r="D501" s="166"/>
      <c r="E501" s="165"/>
      <c r="F501" s="165"/>
      <c r="G501" s="151"/>
      <c r="H501" s="152">
        <f t="shared" si="64"/>
        <v>0</v>
      </c>
      <c r="I501" s="102"/>
      <c r="J501" s="251"/>
      <c r="K501" s="158"/>
      <c r="L501" s="165"/>
      <c r="M501" s="165"/>
      <c r="N501" s="151"/>
      <c r="O501" s="156">
        <f t="shared" si="65"/>
        <v>0</v>
      </c>
      <c r="P501" s="244"/>
    </row>
    <row r="502" spans="1:16" ht="15" customHeight="1" thickBot="1" x14ac:dyDescent="0.3">
      <c r="A502" s="84"/>
      <c r="B502" s="84"/>
      <c r="C502" s="167"/>
      <c r="D502" s="168"/>
      <c r="E502" s="169">
        <f>SUM(E490:E501)</f>
        <v>16</v>
      </c>
      <c r="F502" s="169">
        <f>SUM(F490:F501)</f>
        <v>739</v>
      </c>
      <c r="G502" s="170"/>
      <c r="H502" s="171">
        <f>SUM(H490:H501)</f>
        <v>1303</v>
      </c>
      <c r="I502" s="104"/>
      <c r="J502" s="167"/>
      <c r="K502" s="172"/>
      <c r="L502" s="169">
        <f>SUM(L490:L501)</f>
        <v>10</v>
      </c>
      <c r="M502" s="169">
        <f>SUM(M490:M501)</f>
        <v>463</v>
      </c>
      <c r="N502" s="170"/>
      <c r="O502" s="169">
        <f>SUM(O490:O501)</f>
        <v>740.8</v>
      </c>
      <c r="P502" s="245"/>
    </row>
    <row r="503" spans="1:16" ht="15.75" customHeight="1" thickTop="1" thickBot="1" x14ac:dyDescent="0.3">
      <c r="A503" s="23"/>
      <c r="B503" s="23"/>
      <c r="C503" s="23"/>
      <c r="D503" s="23"/>
      <c r="E503" s="4"/>
      <c r="F503" s="4"/>
      <c r="G503" s="31"/>
      <c r="H503" s="4"/>
      <c r="I503" s="23"/>
      <c r="J503" s="23"/>
      <c r="K503" s="23"/>
      <c r="L503" s="4"/>
      <c r="M503" s="4"/>
      <c r="N503" s="31"/>
      <c r="O503" s="4"/>
      <c r="P503" s="23"/>
    </row>
    <row r="504" spans="1:16" ht="15.75" customHeight="1" thickTop="1" x14ac:dyDescent="0.25">
      <c r="A504" s="141" t="s">
        <v>5</v>
      </c>
      <c r="B504" s="95" t="s">
        <v>6</v>
      </c>
      <c r="C504" s="246"/>
      <c r="D504" s="96" t="s">
        <v>162</v>
      </c>
      <c r="E504" s="108" t="s">
        <v>163</v>
      </c>
      <c r="F504" s="108" t="s">
        <v>164</v>
      </c>
      <c r="G504" s="98"/>
      <c r="H504" s="108" t="s">
        <v>165</v>
      </c>
      <c r="I504" s="99"/>
      <c r="J504" s="249" t="s">
        <v>166</v>
      </c>
      <c r="K504" s="97" t="s">
        <v>162</v>
      </c>
      <c r="L504" s="108" t="s">
        <v>163</v>
      </c>
      <c r="M504" s="108" t="s">
        <v>164</v>
      </c>
      <c r="N504" s="98"/>
      <c r="O504" s="108" t="s">
        <v>167</v>
      </c>
      <c r="P504" s="100" t="s">
        <v>7</v>
      </c>
    </row>
    <row r="505" spans="1:16" ht="26.25" customHeight="1" x14ac:dyDescent="0.25">
      <c r="A505" s="101">
        <v>34</v>
      </c>
      <c r="B505" s="148">
        <v>22039034</v>
      </c>
      <c r="C505" s="247"/>
      <c r="D505" s="149" t="s">
        <v>184</v>
      </c>
      <c r="E505" s="150">
        <v>2</v>
      </c>
      <c r="F505" s="150">
        <v>90</v>
      </c>
      <c r="G505" s="151" t="s">
        <v>177</v>
      </c>
      <c r="H505" s="152">
        <f t="shared" ref="H505:H516" si="66">E505*F505</f>
        <v>180</v>
      </c>
      <c r="I505" s="102"/>
      <c r="J505" s="250"/>
      <c r="K505" s="153" t="s">
        <v>217</v>
      </c>
      <c r="L505" s="154">
        <v>1</v>
      </c>
      <c r="M505" s="154">
        <v>99</v>
      </c>
      <c r="N505" s="155" t="s">
        <v>179</v>
      </c>
      <c r="O505" s="156">
        <f>M505*L505*0.8</f>
        <v>79.2</v>
      </c>
      <c r="P505" s="243">
        <f>(H517+O517)/(E517+(0.8*L517))</f>
        <v>87.089285714285722</v>
      </c>
    </row>
    <row r="506" spans="1:16" x14ac:dyDescent="0.25">
      <c r="A506" s="83"/>
      <c r="B506" s="83"/>
      <c r="C506" s="247"/>
      <c r="D506" s="149" t="s">
        <v>174</v>
      </c>
      <c r="E506" s="157">
        <v>2</v>
      </c>
      <c r="F506" s="154">
        <v>92</v>
      </c>
      <c r="G506" s="151" t="s">
        <v>169</v>
      </c>
      <c r="H506" s="152">
        <f t="shared" si="66"/>
        <v>184</v>
      </c>
      <c r="I506" s="103"/>
      <c r="J506" s="250"/>
      <c r="K506" s="153" t="s">
        <v>170</v>
      </c>
      <c r="L506" s="154">
        <v>2</v>
      </c>
      <c r="M506" s="154">
        <v>90</v>
      </c>
      <c r="N506" s="151" t="s">
        <v>171</v>
      </c>
      <c r="O506" s="156">
        <f t="shared" ref="O506:O516" si="67">M506*L506*0.8</f>
        <v>144</v>
      </c>
      <c r="P506" s="244"/>
    </row>
    <row r="507" spans="1:16" ht="15" customHeight="1" x14ac:dyDescent="0.25">
      <c r="A507" s="83"/>
      <c r="B507" s="83"/>
      <c r="C507" s="247"/>
      <c r="D507" s="149" t="s">
        <v>182</v>
      </c>
      <c r="E507" s="154">
        <v>1</v>
      </c>
      <c r="F507" s="154">
        <v>88</v>
      </c>
      <c r="G507" s="151" t="s">
        <v>177</v>
      </c>
      <c r="H507" s="152">
        <f t="shared" si="66"/>
        <v>88</v>
      </c>
      <c r="I507" s="103"/>
      <c r="J507" s="250"/>
      <c r="K507" s="158" t="s">
        <v>205</v>
      </c>
      <c r="L507" s="150">
        <v>2</v>
      </c>
      <c r="M507" s="150">
        <v>90</v>
      </c>
      <c r="N507" s="151" t="s">
        <v>171</v>
      </c>
      <c r="O507" s="156">
        <f t="shared" si="67"/>
        <v>144</v>
      </c>
      <c r="P507" s="244"/>
    </row>
    <row r="508" spans="1:16" ht="15" customHeight="1" x14ac:dyDescent="0.25">
      <c r="A508" s="83"/>
      <c r="B508" s="83"/>
      <c r="C508" s="247"/>
      <c r="D508" s="149" t="s">
        <v>200</v>
      </c>
      <c r="E508" s="150">
        <v>2</v>
      </c>
      <c r="F508" s="150">
        <v>91</v>
      </c>
      <c r="G508" s="151" t="s">
        <v>169</v>
      </c>
      <c r="H508" s="152">
        <f t="shared" si="66"/>
        <v>182</v>
      </c>
      <c r="I508" s="103"/>
      <c r="J508" s="250"/>
      <c r="K508" s="158" t="s">
        <v>197</v>
      </c>
      <c r="L508" s="150">
        <v>3</v>
      </c>
      <c r="M508" s="150">
        <v>89</v>
      </c>
      <c r="N508" s="151" t="s">
        <v>171</v>
      </c>
      <c r="O508" s="156">
        <f t="shared" si="67"/>
        <v>213.60000000000002</v>
      </c>
      <c r="P508" s="244"/>
    </row>
    <row r="509" spans="1:16" ht="15" customHeight="1" x14ac:dyDescent="0.25">
      <c r="A509" s="83"/>
      <c r="B509" s="83"/>
      <c r="C509" s="247"/>
      <c r="D509" s="149" t="s">
        <v>181</v>
      </c>
      <c r="E509" s="150">
        <v>3</v>
      </c>
      <c r="F509" s="150">
        <v>86</v>
      </c>
      <c r="G509" s="151" t="s">
        <v>169</v>
      </c>
      <c r="H509" s="152">
        <f t="shared" si="66"/>
        <v>258</v>
      </c>
      <c r="I509" s="103"/>
      <c r="J509" s="250"/>
      <c r="K509" s="158"/>
      <c r="L509" s="159"/>
      <c r="M509" s="159"/>
      <c r="N509" s="151"/>
      <c r="O509" s="156">
        <f t="shared" si="67"/>
        <v>0</v>
      </c>
      <c r="P509" s="244"/>
    </row>
    <row r="510" spans="1:16" ht="15" customHeight="1" x14ac:dyDescent="0.25">
      <c r="A510" s="83"/>
      <c r="B510" s="83"/>
      <c r="C510" s="247"/>
      <c r="D510" s="149" t="s">
        <v>190</v>
      </c>
      <c r="E510" s="150">
        <v>2</v>
      </c>
      <c r="F510" s="150">
        <v>90</v>
      </c>
      <c r="G510" s="151" t="s">
        <v>169</v>
      </c>
      <c r="H510" s="152">
        <f t="shared" si="66"/>
        <v>180</v>
      </c>
      <c r="I510" s="102"/>
      <c r="J510" s="250"/>
      <c r="K510" s="160"/>
      <c r="L510" s="161"/>
      <c r="M510" s="161"/>
      <c r="N510" s="151"/>
      <c r="O510" s="156">
        <f t="shared" si="67"/>
        <v>0</v>
      </c>
      <c r="P510" s="244"/>
    </row>
    <row r="511" spans="1:16" ht="15" customHeight="1" x14ac:dyDescent="0.25">
      <c r="A511" s="83"/>
      <c r="B511" s="83"/>
      <c r="C511" s="247"/>
      <c r="D511" s="149" t="s">
        <v>183</v>
      </c>
      <c r="E511" s="150">
        <v>3</v>
      </c>
      <c r="F511" s="150">
        <v>73</v>
      </c>
      <c r="G511" s="155" t="s">
        <v>169</v>
      </c>
      <c r="H511" s="152">
        <f t="shared" si="66"/>
        <v>219</v>
      </c>
      <c r="I511" s="103"/>
      <c r="J511" s="250"/>
      <c r="K511" s="160"/>
      <c r="L511" s="162"/>
      <c r="M511" s="162"/>
      <c r="N511" s="151"/>
      <c r="O511" s="156">
        <f t="shared" si="67"/>
        <v>0</v>
      </c>
      <c r="P511" s="244"/>
    </row>
    <row r="512" spans="1:16" ht="15" customHeight="1" x14ac:dyDescent="0.25">
      <c r="A512" s="83"/>
      <c r="B512" s="83"/>
      <c r="C512" s="247"/>
      <c r="D512" s="149" t="s">
        <v>185</v>
      </c>
      <c r="E512" s="150">
        <v>1</v>
      </c>
      <c r="F512" s="150">
        <v>79</v>
      </c>
      <c r="G512" s="155" t="s">
        <v>169</v>
      </c>
      <c r="H512" s="152">
        <f t="shared" si="66"/>
        <v>79</v>
      </c>
      <c r="I512" s="103"/>
      <c r="J512" s="250"/>
      <c r="K512" s="160"/>
      <c r="L512" s="162"/>
      <c r="M512" s="162"/>
      <c r="N512" s="151"/>
      <c r="O512" s="156">
        <f t="shared" si="67"/>
        <v>0</v>
      </c>
      <c r="P512" s="244"/>
    </row>
    <row r="513" spans="1:16" ht="15" customHeight="1" x14ac:dyDescent="0.25">
      <c r="A513" s="83"/>
      <c r="B513" s="83"/>
      <c r="C513" s="247"/>
      <c r="D513" s="149"/>
      <c r="E513" s="159"/>
      <c r="F513" s="159"/>
      <c r="G513" s="155"/>
      <c r="H513" s="152">
        <f t="shared" si="66"/>
        <v>0</v>
      </c>
      <c r="I513" s="102"/>
      <c r="J513" s="250"/>
      <c r="K513" s="160"/>
      <c r="L513" s="162"/>
      <c r="M513" s="162"/>
      <c r="N513" s="151"/>
      <c r="O513" s="156">
        <f t="shared" si="67"/>
        <v>0</v>
      </c>
      <c r="P513" s="244"/>
    </row>
    <row r="514" spans="1:16" ht="15" customHeight="1" x14ac:dyDescent="0.25">
      <c r="A514" s="83"/>
      <c r="B514" s="83"/>
      <c r="C514" s="247"/>
      <c r="D514" s="149"/>
      <c r="E514" s="159"/>
      <c r="F514" s="159"/>
      <c r="G514" s="155"/>
      <c r="H514" s="152">
        <f t="shared" si="66"/>
        <v>0</v>
      </c>
      <c r="I514" s="102"/>
      <c r="J514" s="250"/>
      <c r="K514" s="160"/>
      <c r="L514" s="162"/>
      <c r="M514" s="162"/>
      <c r="N514" s="151"/>
      <c r="O514" s="156">
        <f t="shared" si="67"/>
        <v>0</v>
      </c>
      <c r="P514" s="244"/>
    </row>
    <row r="515" spans="1:16" ht="15" customHeight="1" x14ac:dyDescent="0.25">
      <c r="A515" s="83"/>
      <c r="B515" s="83"/>
      <c r="C515" s="247"/>
      <c r="D515" s="149"/>
      <c r="E515" s="163"/>
      <c r="F515" s="159"/>
      <c r="G515" s="155"/>
      <c r="H515" s="152">
        <f t="shared" si="66"/>
        <v>0</v>
      </c>
      <c r="I515" s="102"/>
      <c r="J515" s="250"/>
      <c r="K515" s="164"/>
      <c r="L515" s="165"/>
      <c r="M515" s="165"/>
      <c r="N515" s="151"/>
      <c r="O515" s="156">
        <f t="shared" si="67"/>
        <v>0</v>
      </c>
      <c r="P515" s="244"/>
    </row>
    <row r="516" spans="1:16" ht="15" customHeight="1" x14ac:dyDescent="0.25">
      <c r="A516" s="83"/>
      <c r="B516" s="83"/>
      <c r="C516" s="248"/>
      <c r="D516" s="166"/>
      <c r="E516" s="165"/>
      <c r="F516" s="165"/>
      <c r="G516" s="151"/>
      <c r="H516" s="152">
        <f t="shared" si="66"/>
        <v>0</v>
      </c>
      <c r="I516" s="102"/>
      <c r="J516" s="251"/>
      <c r="K516" s="158"/>
      <c r="L516" s="165"/>
      <c r="M516" s="165"/>
      <c r="N516" s="151"/>
      <c r="O516" s="156">
        <f t="shared" si="67"/>
        <v>0</v>
      </c>
      <c r="P516" s="244"/>
    </row>
    <row r="517" spans="1:16" ht="15" customHeight="1" thickBot="1" x14ac:dyDescent="0.3">
      <c r="A517" s="84"/>
      <c r="B517" s="84"/>
      <c r="C517" s="167"/>
      <c r="D517" s="168"/>
      <c r="E517" s="169">
        <f>SUM(E505:E516)</f>
        <v>16</v>
      </c>
      <c r="F517" s="169">
        <f>SUM(F505:F516)</f>
        <v>689</v>
      </c>
      <c r="G517" s="170"/>
      <c r="H517" s="171">
        <f>SUM(H505:H516)</f>
        <v>1370</v>
      </c>
      <c r="I517" s="104"/>
      <c r="J517" s="167"/>
      <c r="K517" s="172"/>
      <c r="L517" s="169">
        <f>SUM(L505:L516)</f>
        <v>8</v>
      </c>
      <c r="M517" s="169">
        <f>SUM(M505:M516)</f>
        <v>368</v>
      </c>
      <c r="N517" s="170"/>
      <c r="O517" s="169">
        <f>SUM(O505:O516)</f>
        <v>580.79999999999995</v>
      </c>
      <c r="P517" s="245"/>
    </row>
    <row r="518" spans="1:16" ht="15.75" customHeight="1" thickTop="1" thickBot="1" x14ac:dyDescent="0.3">
      <c r="A518" s="23"/>
      <c r="B518" s="23"/>
      <c r="C518" s="23"/>
      <c r="D518" s="23"/>
      <c r="E518" s="4"/>
      <c r="F518" s="4"/>
      <c r="G518" s="31"/>
      <c r="H518" s="4"/>
      <c r="I518" s="23"/>
      <c r="J518" s="23"/>
      <c r="K518" s="23"/>
      <c r="L518" s="4"/>
      <c r="M518" s="4"/>
      <c r="N518" s="31"/>
      <c r="O518" s="4"/>
      <c r="P518" s="23"/>
    </row>
    <row r="519" spans="1:16" ht="15.75" customHeight="1" thickTop="1" x14ac:dyDescent="0.25">
      <c r="A519" s="141" t="s">
        <v>5</v>
      </c>
      <c r="B519" s="95" t="s">
        <v>6</v>
      </c>
      <c r="C519" s="246"/>
      <c r="D519" s="96" t="s">
        <v>162</v>
      </c>
      <c r="E519" s="108" t="s">
        <v>163</v>
      </c>
      <c r="F519" s="108" t="s">
        <v>164</v>
      </c>
      <c r="G519" s="98"/>
      <c r="H519" s="108" t="s">
        <v>165</v>
      </c>
      <c r="I519" s="99"/>
      <c r="J519" s="249" t="s">
        <v>166</v>
      </c>
      <c r="K519" s="97" t="s">
        <v>162</v>
      </c>
      <c r="L519" s="108" t="s">
        <v>163</v>
      </c>
      <c r="M519" s="108" t="s">
        <v>164</v>
      </c>
      <c r="N519" s="98"/>
      <c r="O519" s="108" t="s">
        <v>167</v>
      </c>
      <c r="P519" s="100" t="s">
        <v>7</v>
      </c>
    </row>
    <row r="520" spans="1:16" ht="26.25" customHeight="1" x14ac:dyDescent="0.25">
      <c r="A520" s="101">
        <v>35</v>
      </c>
      <c r="B520" s="148">
        <v>22039035</v>
      </c>
      <c r="C520" s="247"/>
      <c r="D520" s="149" t="s">
        <v>198</v>
      </c>
      <c r="E520" s="150">
        <v>2</v>
      </c>
      <c r="F520" s="150">
        <v>85</v>
      </c>
      <c r="G520" s="151" t="s">
        <v>169</v>
      </c>
      <c r="H520" s="152">
        <f t="shared" ref="H520:H531" si="68">E520*F520</f>
        <v>170</v>
      </c>
      <c r="I520" s="102"/>
      <c r="J520" s="250"/>
      <c r="K520" s="153" t="s">
        <v>186</v>
      </c>
      <c r="L520" s="154">
        <v>2</v>
      </c>
      <c r="M520" s="154">
        <v>97</v>
      </c>
      <c r="N520" s="155" t="s">
        <v>171</v>
      </c>
      <c r="O520" s="156">
        <f>M520*L520*0.8</f>
        <v>155.20000000000002</v>
      </c>
      <c r="P520" s="243">
        <f>(H532+O532)/(E532+(0.8*L532))</f>
        <v>84.543103448275872</v>
      </c>
    </row>
    <row r="521" spans="1:16" x14ac:dyDescent="0.25">
      <c r="A521" s="83"/>
      <c r="B521" s="83"/>
      <c r="C521" s="247"/>
      <c r="D521" s="149" t="s">
        <v>184</v>
      </c>
      <c r="E521" s="157">
        <v>2</v>
      </c>
      <c r="F521" s="154">
        <v>92</v>
      </c>
      <c r="G521" s="151" t="s">
        <v>177</v>
      </c>
      <c r="H521" s="152">
        <f t="shared" si="68"/>
        <v>184</v>
      </c>
      <c r="I521" s="103"/>
      <c r="J521" s="250"/>
      <c r="K521" s="153" t="s">
        <v>188</v>
      </c>
      <c r="L521" s="154">
        <v>2</v>
      </c>
      <c r="M521" s="154">
        <v>85</v>
      </c>
      <c r="N521" s="151" t="s">
        <v>171</v>
      </c>
      <c r="O521" s="156">
        <f t="shared" ref="O521:O531" si="69">M521*L521*0.8</f>
        <v>136</v>
      </c>
      <c r="P521" s="244"/>
    </row>
    <row r="522" spans="1:16" ht="15" customHeight="1" x14ac:dyDescent="0.25">
      <c r="A522" s="83"/>
      <c r="B522" s="83"/>
      <c r="C522" s="247"/>
      <c r="D522" s="149" t="s">
        <v>182</v>
      </c>
      <c r="E522" s="154">
        <v>1</v>
      </c>
      <c r="F522" s="154">
        <v>76</v>
      </c>
      <c r="G522" s="151" t="s">
        <v>177</v>
      </c>
      <c r="H522" s="152">
        <f t="shared" si="68"/>
        <v>76</v>
      </c>
      <c r="I522" s="103"/>
      <c r="J522" s="250"/>
      <c r="K522" s="158" t="s">
        <v>215</v>
      </c>
      <c r="L522" s="150">
        <v>2</v>
      </c>
      <c r="M522" s="150">
        <v>92</v>
      </c>
      <c r="N522" s="151" t="s">
        <v>208</v>
      </c>
      <c r="O522" s="156">
        <f t="shared" si="69"/>
        <v>147.20000000000002</v>
      </c>
      <c r="P522" s="244"/>
    </row>
    <row r="523" spans="1:16" ht="15" customHeight="1" x14ac:dyDescent="0.25">
      <c r="A523" s="83"/>
      <c r="B523" s="83"/>
      <c r="C523" s="247"/>
      <c r="D523" s="149" t="s">
        <v>203</v>
      </c>
      <c r="E523" s="150">
        <v>2</v>
      </c>
      <c r="F523" s="150">
        <v>90</v>
      </c>
      <c r="G523" s="151" t="s">
        <v>169</v>
      </c>
      <c r="H523" s="152">
        <f t="shared" si="68"/>
        <v>180</v>
      </c>
      <c r="I523" s="103"/>
      <c r="J523" s="250"/>
      <c r="K523" s="158" t="s">
        <v>195</v>
      </c>
      <c r="L523" s="150">
        <v>1</v>
      </c>
      <c r="M523" s="150">
        <v>85</v>
      </c>
      <c r="N523" s="151" t="s">
        <v>179</v>
      </c>
      <c r="O523" s="156">
        <f t="shared" si="69"/>
        <v>68</v>
      </c>
      <c r="P523" s="244"/>
    </row>
    <row r="524" spans="1:16" ht="15" customHeight="1" x14ac:dyDescent="0.25">
      <c r="A524" s="83"/>
      <c r="B524" s="83"/>
      <c r="C524" s="247"/>
      <c r="D524" s="149" t="s">
        <v>181</v>
      </c>
      <c r="E524" s="150">
        <v>3</v>
      </c>
      <c r="F524" s="150">
        <v>84</v>
      </c>
      <c r="G524" s="151" t="s">
        <v>169</v>
      </c>
      <c r="H524" s="152">
        <f t="shared" si="68"/>
        <v>252</v>
      </c>
      <c r="I524" s="103"/>
      <c r="J524" s="250"/>
      <c r="K524" s="158" t="s">
        <v>205</v>
      </c>
      <c r="L524" s="150">
        <v>2</v>
      </c>
      <c r="M524" s="150">
        <v>90</v>
      </c>
      <c r="N524" s="151" t="s">
        <v>171</v>
      </c>
      <c r="O524" s="156">
        <f t="shared" si="69"/>
        <v>144</v>
      </c>
      <c r="P524" s="244"/>
    </row>
    <row r="525" spans="1:16" ht="15" customHeight="1" x14ac:dyDescent="0.25">
      <c r="A525" s="83"/>
      <c r="B525" s="83"/>
      <c r="C525" s="247"/>
      <c r="D525" s="149" t="s">
        <v>190</v>
      </c>
      <c r="E525" s="150">
        <v>2</v>
      </c>
      <c r="F525" s="150">
        <v>90</v>
      </c>
      <c r="G525" s="151" t="s">
        <v>169</v>
      </c>
      <c r="H525" s="152">
        <f t="shared" si="68"/>
        <v>180</v>
      </c>
      <c r="I525" s="102"/>
      <c r="J525" s="250"/>
      <c r="K525" s="160"/>
      <c r="L525" s="161"/>
      <c r="M525" s="161"/>
      <c r="N525" s="151"/>
      <c r="O525" s="156">
        <f t="shared" si="69"/>
        <v>0</v>
      </c>
      <c r="P525" s="244"/>
    </row>
    <row r="526" spans="1:16" ht="15" customHeight="1" x14ac:dyDescent="0.25">
      <c r="A526" s="83"/>
      <c r="B526" s="83"/>
      <c r="C526" s="247"/>
      <c r="D526" s="149" t="s">
        <v>183</v>
      </c>
      <c r="E526" s="150">
        <v>3</v>
      </c>
      <c r="F526" s="150">
        <v>61</v>
      </c>
      <c r="G526" s="155" t="s">
        <v>169</v>
      </c>
      <c r="H526" s="152">
        <f t="shared" si="68"/>
        <v>183</v>
      </c>
      <c r="I526" s="103"/>
      <c r="J526" s="250"/>
      <c r="K526" s="160"/>
      <c r="L526" s="162"/>
      <c r="M526" s="162"/>
      <c r="N526" s="151"/>
      <c r="O526" s="156">
        <f t="shared" si="69"/>
        <v>0</v>
      </c>
      <c r="P526" s="244"/>
    </row>
    <row r="527" spans="1:16" ht="15" customHeight="1" x14ac:dyDescent="0.25">
      <c r="A527" s="83"/>
      <c r="B527" s="83"/>
      <c r="C527" s="247"/>
      <c r="D527" s="149" t="s">
        <v>185</v>
      </c>
      <c r="E527" s="150">
        <v>1</v>
      </c>
      <c r="F527" s="150">
        <v>86</v>
      </c>
      <c r="G527" s="155" t="s">
        <v>169</v>
      </c>
      <c r="H527" s="152">
        <f t="shared" si="68"/>
        <v>86</v>
      </c>
      <c r="I527" s="103"/>
      <c r="J527" s="250"/>
      <c r="K527" s="160"/>
      <c r="L527" s="162"/>
      <c r="M527" s="162"/>
      <c r="N527" s="151"/>
      <c r="O527" s="156">
        <f t="shared" si="69"/>
        <v>0</v>
      </c>
      <c r="P527" s="244"/>
    </row>
    <row r="528" spans="1:16" ht="15" customHeight="1" x14ac:dyDescent="0.25">
      <c r="A528" s="83"/>
      <c r="B528" s="83"/>
      <c r="C528" s="247"/>
      <c r="D528" s="149"/>
      <c r="E528" s="159"/>
      <c r="F528" s="159"/>
      <c r="G528" s="155"/>
      <c r="H528" s="152">
        <f t="shared" si="68"/>
        <v>0</v>
      </c>
      <c r="I528" s="102"/>
      <c r="J528" s="250"/>
      <c r="K528" s="160"/>
      <c r="L528" s="162"/>
      <c r="M528" s="162"/>
      <c r="N528" s="151"/>
      <c r="O528" s="156">
        <f t="shared" si="69"/>
        <v>0</v>
      </c>
      <c r="P528" s="244"/>
    </row>
    <row r="529" spans="1:16" ht="15" customHeight="1" x14ac:dyDescent="0.25">
      <c r="A529" s="83"/>
      <c r="B529" s="83"/>
      <c r="C529" s="247"/>
      <c r="D529" s="149"/>
      <c r="E529" s="159"/>
      <c r="F529" s="159"/>
      <c r="G529" s="155"/>
      <c r="H529" s="152">
        <f t="shared" si="68"/>
        <v>0</v>
      </c>
      <c r="I529" s="102"/>
      <c r="J529" s="250"/>
      <c r="K529" s="160"/>
      <c r="L529" s="162"/>
      <c r="M529" s="162"/>
      <c r="N529" s="151"/>
      <c r="O529" s="156">
        <f t="shared" si="69"/>
        <v>0</v>
      </c>
      <c r="P529" s="244"/>
    </row>
    <row r="530" spans="1:16" ht="15" customHeight="1" x14ac:dyDescent="0.25">
      <c r="A530" s="83"/>
      <c r="B530" s="83"/>
      <c r="C530" s="247"/>
      <c r="D530" s="149"/>
      <c r="E530" s="163"/>
      <c r="F530" s="159"/>
      <c r="G530" s="155"/>
      <c r="H530" s="152">
        <f t="shared" si="68"/>
        <v>0</v>
      </c>
      <c r="I530" s="102"/>
      <c r="J530" s="250"/>
      <c r="K530" s="164"/>
      <c r="L530" s="165"/>
      <c r="M530" s="165"/>
      <c r="N530" s="151"/>
      <c r="O530" s="156">
        <f t="shared" si="69"/>
        <v>0</v>
      </c>
      <c r="P530" s="244"/>
    </row>
    <row r="531" spans="1:16" ht="15" customHeight="1" x14ac:dyDescent="0.25">
      <c r="A531" s="83"/>
      <c r="B531" s="83"/>
      <c r="C531" s="248"/>
      <c r="D531" s="166"/>
      <c r="E531" s="165"/>
      <c r="F531" s="165"/>
      <c r="G531" s="151"/>
      <c r="H531" s="152">
        <f t="shared" si="68"/>
        <v>0</v>
      </c>
      <c r="I531" s="102"/>
      <c r="J531" s="251"/>
      <c r="K531" s="158"/>
      <c r="L531" s="165"/>
      <c r="M531" s="165"/>
      <c r="N531" s="151"/>
      <c r="O531" s="156">
        <f t="shared" si="69"/>
        <v>0</v>
      </c>
      <c r="P531" s="244"/>
    </row>
    <row r="532" spans="1:16" ht="15" customHeight="1" thickBot="1" x14ac:dyDescent="0.3">
      <c r="A532" s="84"/>
      <c r="B532" s="84"/>
      <c r="C532" s="167"/>
      <c r="D532" s="168"/>
      <c r="E532" s="169">
        <f>SUM(E520:E531)</f>
        <v>16</v>
      </c>
      <c r="F532" s="169">
        <f>SUM(F520:F531)</f>
        <v>664</v>
      </c>
      <c r="G532" s="170"/>
      <c r="H532" s="171">
        <f>SUM(H520:H531)</f>
        <v>1311</v>
      </c>
      <c r="I532" s="104"/>
      <c r="J532" s="167"/>
      <c r="K532" s="172"/>
      <c r="L532" s="169">
        <f>SUM(L520:L531)</f>
        <v>9</v>
      </c>
      <c r="M532" s="169">
        <f>SUM(M520:M531)</f>
        <v>449</v>
      </c>
      <c r="N532" s="170"/>
      <c r="O532" s="169">
        <f>SUM(O520:O531)</f>
        <v>650.40000000000009</v>
      </c>
      <c r="P532" s="245"/>
    </row>
    <row r="533" spans="1:16" ht="15.75" customHeight="1" thickTop="1" thickBot="1" x14ac:dyDescent="0.3">
      <c r="A533" s="23"/>
      <c r="B533" s="23"/>
      <c r="C533" s="23"/>
      <c r="D533" s="23"/>
      <c r="E533" s="4"/>
      <c r="F533" s="4"/>
      <c r="G533" s="31"/>
      <c r="H533" s="4"/>
      <c r="I533" s="23"/>
      <c r="J533" s="23"/>
      <c r="K533" s="23"/>
      <c r="L533" s="4"/>
      <c r="M533" s="4"/>
      <c r="N533" s="31"/>
      <c r="O533" s="4"/>
      <c r="P533" s="23"/>
    </row>
    <row r="534" spans="1:16" ht="15.75" customHeight="1" thickTop="1" x14ac:dyDescent="0.25">
      <c r="A534" s="141" t="s">
        <v>5</v>
      </c>
      <c r="B534" s="95" t="s">
        <v>6</v>
      </c>
      <c r="C534" s="246"/>
      <c r="D534" s="96" t="s">
        <v>162</v>
      </c>
      <c r="E534" s="108" t="s">
        <v>163</v>
      </c>
      <c r="F534" s="108" t="s">
        <v>164</v>
      </c>
      <c r="G534" s="98"/>
      <c r="H534" s="108" t="s">
        <v>165</v>
      </c>
      <c r="I534" s="99"/>
      <c r="J534" s="249" t="s">
        <v>166</v>
      </c>
      <c r="K534" s="97" t="s">
        <v>162</v>
      </c>
      <c r="L534" s="108" t="s">
        <v>163</v>
      </c>
      <c r="M534" s="108" t="s">
        <v>164</v>
      </c>
      <c r="N534" s="98"/>
      <c r="O534" s="108" t="s">
        <v>167</v>
      </c>
      <c r="P534" s="100" t="s">
        <v>7</v>
      </c>
    </row>
    <row r="535" spans="1:16" ht="26.25" customHeight="1" x14ac:dyDescent="0.25">
      <c r="A535" s="101">
        <v>36</v>
      </c>
      <c r="B535" s="148">
        <v>22039036</v>
      </c>
      <c r="C535" s="247"/>
      <c r="D535" s="149" t="s">
        <v>215</v>
      </c>
      <c r="E535" s="150">
        <v>2</v>
      </c>
      <c r="F535" s="150">
        <v>83</v>
      </c>
      <c r="G535" s="151" t="s">
        <v>169</v>
      </c>
      <c r="H535" s="152">
        <f t="shared" ref="H535:H546" si="70">E535*F535</f>
        <v>166</v>
      </c>
      <c r="I535" s="102"/>
      <c r="J535" s="250"/>
      <c r="K535" s="153" t="s">
        <v>168</v>
      </c>
      <c r="L535" s="154">
        <v>2</v>
      </c>
      <c r="M535" s="154">
        <v>90</v>
      </c>
      <c r="N535" s="155" t="s">
        <v>171</v>
      </c>
      <c r="O535" s="156">
        <f>M535*L535*0.8</f>
        <v>144</v>
      </c>
      <c r="P535" s="243">
        <f>(H547+O547)/(E547+(0.8*L547))</f>
        <v>84.80952380952381</v>
      </c>
    </row>
    <row r="536" spans="1:16" x14ac:dyDescent="0.25">
      <c r="A536" s="83"/>
      <c r="B536" s="83"/>
      <c r="C536" s="247"/>
      <c r="D536" s="149" t="s">
        <v>218</v>
      </c>
      <c r="E536" s="157">
        <v>2</v>
      </c>
      <c r="F536" s="154">
        <v>95</v>
      </c>
      <c r="G536" s="151" t="s">
        <v>169</v>
      </c>
      <c r="H536" s="152">
        <f t="shared" si="70"/>
        <v>190</v>
      </c>
      <c r="I536" s="103"/>
      <c r="J536" s="250"/>
      <c r="K536" s="153" t="s">
        <v>170</v>
      </c>
      <c r="L536" s="154">
        <v>2</v>
      </c>
      <c r="M536" s="154">
        <v>86</v>
      </c>
      <c r="N536" s="151" t="s">
        <v>171</v>
      </c>
      <c r="O536" s="156">
        <f t="shared" ref="O536:O546" si="71">M536*L536*0.8</f>
        <v>137.6</v>
      </c>
      <c r="P536" s="244"/>
    </row>
    <row r="537" spans="1:16" ht="15" customHeight="1" x14ac:dyDescent="0.25">
      <c r="A537" s="83"/>
      <c r="B537" s="83"/>
      <c r="C537" s="247"/>
      <c r="D537" s="149" t="s">
        <v>182</v>
      </c>
      <c r="E537" s="154">
        <v>1</v>
      </c>
      <c r="F537" s="154">
        <v>79</v>
      </c>
      <c r="G537" s="151" t="s">
        <v>177</v>
      </c>
      <c r="H537" s="152">
        <f t="shared" si="70"/>
        <v>79</v>
      </c>
      <c r="I537" s="103"/>
      <c r="J537" s="250"/>
      <c r="K537" s="158" t="s">
        <v>186</v>
      </c>
      <c r="L537" s="150">
        <v>2</v>
      </c>
      <c r="M537" s="150">
        <v>87</v>
      </c>
      <c r="N537" s="151" t="s">
        <v>171</v>
      </c>
      <c r="O537" s="156">
        <f t="shared" si="71"/>
        <v>139.20000000000002</v>
      </c>
      <c r="P537" s="244"/>
    </row>
    <row r="538" spans="1:16" ht="15" customHeight="1" x14ac:dyDescent="0.25">
      <c r="A538" s="83"/>
      <c r="B538" s="83"/>
      <c r="C538" s="247"/>
      <c r="D538" s="149" t="s">
        <v>176</v>
      </c>
      <c r="E538" s="150">
        <v>1</v>
      </c>
      <c r="F538" s="159">
        <v>75</v>
      </c>
      <c r="G538" s="151" t="s">
        <v>177</v>
      </c>
      <c r="H538" s="152">
        <f t="shared" si="70"/>
        <v>75</v>
      </c>
      <c r="I538" s="103"/>
      <c r="J538" s="250"/>
      <c r="K538" s="158" t="s">
        <v>189</v>
      </c>
      <c r="L538" s="150">
        <v>1</v>
      </c>
      <c r="M538" s="150">
        <v>88</v>
      </c>
      <c r="N538" s="151" t="s">
        <v>179</v>
      </c>
      <c r="O538" s="156">
        <f t="shared" si="71"/>
        <v>70.400000000000006</v>
      </c>
      <c r="P538" s="244"/>
    </row>
    <row r="539" spans="1:16" ht="15" customHeight="1" x14ac:dyDescent="0.25">
      <c r="A539" s="83"/>
      <c r="B539" s="83"/>
      <c r="C539" s="247"/>
      <c r="D539" s="149" t="s">
        <v>180</v>
      </c>
      <c r="E539" s="150">
        <v>1</v>
      </c>
      <c r="F539" s="159">
        <v>75</v>
      </c>
      <c r="G539" s="151" t="s">
        <v>177</v>
      </c>
      <c r="H539" s="152">
        <f t="shared" si="70"/>
        <v>75</v>
      </c>
      <c r="I539" s="103"/>
      <c r="J539" s="250"/>
      <c r="K539" s="158" t="s">
        <v>201</v>
      </c>
      <c r="L539" s="150">
        <v>2</v>
      </c>
      <c r="M539" s="150">
        <v>100</v>
      </c>
      <c r="N539" s="151" t="s">
        <v>171</v>
      </c>
      <c r="O539" s="156">
        <f t="shared" si="71"/>
        <v>160</v>
      </c>
      <c r="P539" s="244"/>
    </row>
    <row r="540" spans="1:16" ht="15" customHeight="1" x14ac:dyDescent="0.25">
      <c r="A540" s="83"/>
      <c r="B540" s="83"/>
      <c r="C540" s="247"/>
      <c r="D540" s="149" t="s">
        <v>219</v>
      </c>
      <c r="E540" s="150">
        <v>2</v>
      </c>
      <c r="F540" s="150">
        <v>78</v>
      </c>
      <c r="G540" s="151" t="s">
        <v>169</v>
      </c>
      <c r="H540" s="152">
        <f t="shared" si="70"/>
        <v>156</v>
      </c>
      <c r="I540" s="102"/>
      <c r="J540" s="250"/>
      <c r="K540" s="160"/>
      <c r="L540" s="161"/>
      <c r="M540" s="161"/>
      <c r="N540" s="151"/>
      <c r="O540" s="156">
        <f t="shared" si="71"/>
        <v>0</v>
      </c>
      <c r="P540" s="244"/>
    </row>
    <row r="541" spans="1:16" ht="15" customHeight="1" x14ac:dyDescent="0.25">
      <c r="A541" s="83"/>
      <c r="B541" s="83"/>
      <c r="C541" s="247"/>
      <c r="D541" s="149" t="s">
        <v>175</v>
      </c>
      <c r="E541" s="150">
        <v>2</v>
      </c>
      <c r="F541" s="150">
        <v>90</v>
      </c>
      <c r="G541" s="155" t="s">
        <v>169</v>
      </c>
      <c r="H541" s="152">
        <f t="shared" si="70"/>
        <v>180</v>
      </c>
      <c r="I541" s="103"/>
      <c r="J541" s="250"/>
      <c r="K541" s="160"/>
      <c r="L541" s="162"/>
      <c r="M541" s="162"/>
      <c r="N541" s="151"/>
      <c r="O541" s="156">
        <f t="shared" si="71"/>
        <v>0</v>
      </c>
      <c r="P541" s="244"/>
    </row>
    <row r="542" spans="1:16" ht="15" customHeight="1" x14ac:dyDescent="0.25">
      <c r="A542" s="83"/>
      <c r="B542" s="83"/>
      <c r="C542" s="247"/>
      <c r="D542" s="149" t="s">
        <v>220</v>
      </c>
      <c r="E542" s="150">
        <v>2</v>
      </c>
      <c r="F542" s="150">
        <v>78</v>
      </c>
      <c r="G542" s="155" t="s">
        <v>169</v>
      </c>
      <c r="H542" s="152">
        <f t="shared" si="70"/>
        <v>156</v>
      </c>
      <c r="I542" s="103"/>
      <c r="J542" s="250"/>
      <c r="K542" s="160"/>
      <c r="L542" s="162"/>
      <c r="M542" s="162"/>
      <c r="N542" s="151"/>
      <c r="O542" s="156">
        <f t="shared" si="71"/>
        <v>0</v>
      </c>
      <c r="P542" s="244"/>
    </row>
    <row r="543" spans="1:16" ht="15" customHeight="1" x14ac:dyDescent="0.25">
      <c r="A543" s="83"/>
      <c r="B543" s="83"/>
      <c r="C543" s="247"/>
      <c r="D543" s="149" t="s">
        <v>221</v>
      </c>
      <c r="E543" s="150">
        <v>2</v>
      </c>
      <c r="F543" s="150">
        <v>80</v>
      </c>
      <c r="G543" s="155" t="s">
        <v>169</v>
      </c>
      <c r="H543" s="152">
        <f t="shared" si="70"/>
        <v>160</v>
      </c>
      <c r="I543" s="102"/>
      <c r="J543" s="250"/>
      <c r="K543" s="160"/>
      <c r="L543" s="162"/>
      <c r="M543" s="162"/>
      <c r="N543" s="151"/>
      <c r="O543" s="156">
        <f t="shared" si="71"/>
        <v>0</v>
      </c>
      <c r="P543" s="244"/>
    </row>
    <row r="544" spans="1:16" ht="15" customHeight="1" x14ac:dyDescent="0.25">
      <c r="A544" s="83"/>
      <c r="B544" s="83"/>
      <c r="C544" s="247"/>
      <c r="D544" s="149" t="s">
        <v>184</v>
      </c>
      <c r="E544" s="150">
        <v>2</v>
      </c>
      <c r="F544" s="150">
        <v>84</v>
      </c>
      <c r="G544" s="155" t="s">
        <v>177</v>
      </c>
      <c r="H544" s="152">
        <f t="shared" si="70"/>
        <v>168</v>
      </c>
      <c r="I544" s="102"/>
      <c r="J544" s="250"/>
      <c r="K544" s="160"/>
      <c r="L544" s="162"/>
      <c r="M544" s="162"/>
      <c r="N544" s="151"/>
      <c r="O544" s="156">
        <f t="shared" si="71"/>
        <v>0</v>
      </c>
      <c r="P544" s="244"/>
    </row>
    <row r="545" spans="1:16" ht="15" customHeight="1" x14ac:dyDescent="0.25">
      <c r="A545" s="83"/>
      <c r="B545" s="83"/>
      <c r="C545" s="247"/>
      <c r="D545" s="149" t="s">
        <v>185</v>
      </c>
      <c r="E545" s="157">
        <v>1</v>
      </c>
      <c r="F545" s="150">
        <v>81</v>
      </c>
      <c r="G545" s="155" t="s">
        <v>169</v>
      </c>
      <c r="H545" s="152">
        <f t="shared" si="70"/>
        <v>81</v>
      </c>
      <c r="I545" s="102"/>
      <c r="J545" s="250"/>
      <c r="K545" s="164"/>
      <c r="L545" s="165"/>
      <c r="M545" s="165"/>
      <c r="N545" s="151"/>
      <c r="O545" s="156">
        <f t="shared" si="71"/>
        <v>0</v>
      </c>
      <c r="P545" s="244"/>
    </row>
    <row r="546" spans="1:16" ht="15" customHeight="1" x14ac:dyDescent="0.25">
      <c r="A546" s="83"/>
      <c r="B546" s="83"/>
      <c r="C546" s="248"/>
      <c r="D546" s="166"/>
      <c r="E546" s="165"/>
      <c r="F546" s="165"/>
      <c r="G546" s="151"/>
      <c r="H546" s="152">
        <f t="shared" si="70"/>
        <v>0</v>
      </c>
      <c r="I546" s="102"/>
      <c r="J546" s="251"/>
      <c r="K546" s="158"/>
      <c r="L546" s="165"/>
      <c r="M546" s="165"/>
      <c r="N546" s="151"/>
      <c r="O546" s="156">
        <f t="shared" si="71"/>
        <v>0</v>
      </c>
      <c r="P546" s="244"/>
    </row>
    <row r="547" spans="1:16" ht="15" customHeight="1" thickBot="1" x14ac:dyDescent="0.3">
      <c r="A547" s="84"/>
      <c r="B547" s="84"/>
      <c r="C547" s="167"/>
      <c r="D547" s="168"/>
      <c r="E547" s="169">
        <f>SUM(E535:E546)</f>
        <v>18</v>
      </c>
      <c r="F547" s="169">
        <f>SUM(F535:F546)</f>
        <v>898</v>
      </c>
      <c r="G547" s="170"/>
      <c r="H547" s="171">
        <f>SUM(H535:H546)</f>
        <v>1486</v>
      </c>
      <c r="I547" s="104"/>
      <c r="J547" s="167"/>
      <c r="K547" s="172"/>
      <c r="L547" s="169">
        <f>SUM(L535:L546)</f>
        <v>9</v>
      </c>
      <c r="M547" s="169">
        <f>SUM(M535:M546)</f>
        <v>451</v>
      </c>
      <c r="N547" s="170"/>
      <c r="O547" s="169">
        <f>SUM(O535:O546)</f>
        <v>651.20000000000005</v>
      </c>
      <c r="P547" s="245"/>
    </row>
    <row r="548" spans="1:16" ht="15.75" customHeight="1" thickTop="1" thickBot="1" x14ac:dyDescent="0.3">
      <c r="A548" s="23"/>
      <c r="B548" s="23"/>
      <c r="C548" s="23"/>
      <c r="D548" s="23"/>
      <c r="E548" s="4"/>
      <c r="F548" s="4"/>
      <c r="G548" s="31"/>
      <c r="H548" s="4"/>
      <c r="I548" s="23"/>
      <c r="J548" s="23"/>
      <c r="K548" s="23"/>
      <c r="L548" s="4"/>
      <c r="M548" s="4"/>
      <c r="N548" s="31"/>
      <c r="O548" s="4"/>
      <c r="P548" s="23"/>
    </row>
    <row r="549" spans="1:16" ht="15.75" customHeight="1" thickTop="1" x14ac:dyDescent="0.25">
      <c r="A549" s="141" t="s">
        <v>5</v>
      </c>
      <c r="B549" s="95" t="s">
        <v>6</v>
      </c>
      <c r="C549" s="246"/>
      <c r="D549" s="96" t="s">
        <v>162</v>
      </c>
      <c r="E549" s="108" t="s">
        <v>163</v>
      </c>
      <c r="F549" s="108" t="s">
        <v>164</v>
      </c>
      <c r="G549" s="98"/>
      <c r="H549" s="108" t="s">
        <v>165</v>
      </c>
      <c r="I549" s="99"/>
      <c r="J549" s="249" t="s">
        <v>166</v>
      </c>
      <c r="K549" s="97" t="s">
        <v>162</v>
      </c>
      <c r="L549" s="108" t="s">
        <v>163</v>
      </c>
      <c r="M549" s="108" t="s">
        <v>164</v>
      </c>
      <c r="N549" s="98"/>
      <c r="O549" s="108" t="s">
        <v>167</v>
      </c>
      <c r="P549" s="100" t="s">
        <v>7</v>
      </c>
    </row>
    <row r="550" spans="1:16" ht="26.25" customHeight="1" x14ac:dyDescent="0.25">
      <c r="A550" s="101">
        <v>37</v>
      </c>
      <c r="B550" s="148">
        <v>22039038</v>
      </c>
      <c r="C550" s="247"/>
      <c r="D550" s="149" t="s">
        <v>215</v>
      </c>
      <c r="E550" s="150">
        <v>2</v>
      </c>
      <c r="F550" s="150">
        <v>91</v>
      </c>
      <c r="G550" s="151" t="s">
        <v>169</v>
      </c>
      <c r="H550" s="152">
        <f t="shared" ref="H550:H561" si="72">E550*F550</f>
        <v>182</v>
      </c>
      <c r="I550" s="102"/>
      <c r="J550" s="250"/>
      <c r="K550" s="153" t="s">
        <v>168</v>
      </c>
      <c r="L550" s="154">
        <v>2</v>
      </c>
      <c r="M550" s="154">
        <v>91</v>
      </c>
      <c r="N550" s="155" t="s">
        <v>171</v>
      </c>
      <c r="O550" s="156">
        <f>M550*L550*0.8</f>
        <v>145.6</v>
      </c>
      <c r="P550" s="243">
        <f>(H562+O562)/(E562+(0.8*L562))</f>
        <v>87.476190476190482</v>
      </c>
    </row>
    <row r="551" spans="1:16" x14ac:dyDescent="0.25">
      <c r="A551" s="83"/>
      <c r="B551" s="83"/>
      <c r="C551" s="247"/>
      <c r="D551" s="149" t="s">
        <v>218</v>
      </c>
      <c r="E551" s="157">
        <v>2</v>
      </c>
      <c r="F551" s="154">
        <v>88</v>
      </c>
      <c r="G551" s="151" t="s">
        <v>169</v>
      </c>
      <c r="H551" s="152">
        <f t="shared" si="72"/>
        <v>176</v>
      </c>
      <c r="I551" s="103"/>
      <c r="J551" s="250"/>
      <c r="K551" s="153" t="s">
        <v>186</v>
      </c>
      <c r="L551" s="154">
        <v>2</v>
      </c>
      <c r="M551" s="154">
        <v>96</v>
      </c>
      <c r="N551" s="151" t="s">
        <v>171</v>
      </c>
      <c r="O551" s="156">
        <f t="shared" ref="O551:O561" si="73">M551*L551*0.8</f>
        <v>153.60000000000002</v>
      </c>
      <c r="P551" s="244"/>
    </row>
    <row r="552" spans="1:16" ht="15" customHeight="1" x14ac:dyDescent="0.25">
      <c r="A552" s="83"/>
      <c r="B552" s="83"/>
      <c r="C552" s="247"/>
      <c r="D552" s="149" t="s">
        <v>176</v>
      </c>
      <c r="E552" s="154">
        <v>1</v>
      </c>
      <c r="F552" s="161">
        <v>75</v>
      </c>
      <c r="G552" s="151" t="s">
        <v>177</v>
      </c>
      <c r="H552" s="152">
        <f t="shared" si="72"/>
        <v>75</v>
      </c>
      <c r="I552" s="103"/>
      <c r="J552" s="250"/>
      <c r="K552" s="158" t="s">
        <v>222</v>
      </c>
      <c r="L552" s="150">
        <v>1</v>
      </c>
      <c r="M552" s="150">
        <v>82</v>
      </c>
      <c r="N552" s="151" t="s">
        <v>179</v>
      </c>
      <c r="O552" s="156">
        <f t="shared" si="73"/>
        <v>65.600000000000009</v>
      </c>
      <c r="P552" s="244"/>
    </row>
    <row r="553" spans="1:16" ht="15" customHeight="1" x14ac:dyDescent="0.25">
      <c r="A553" s="83"/>
      <c r="B553" s="83"/>
      <c r="C553" s="247"/>
      <c r="D553" s="149" t="s">
        <v>180</v>
      </c>
      <c r="E553" s="150">
        <v>1</v>
      </c>
      <c r="F553" s="159">
        <v>75</v>
      </c>
      <c r="G553" s="151" t="s">
        <v>177</v>
      </c>
      <c r="H553" s="152">
        <f t="shared" si="72"/>
        <v>75</v>
      </c>
      <c r="I553" s="103"/>
      <c r="J553" s="250"/>
      <c r="K553" s="158" t="s">
        <v>203</v>
      </c>
      <c r="L553" s="150">
        <v>2</v>
      </c>
      <c r="M553" s="150">
        <v>90</v>
      </c>
      <c r="N553" s="151" t="s">
        <v>171</v>
      </c>
      <c r="O553" s="156">
        <f t="shared" si="73"/>
        <v>144</v>
      </c>
      <c r="P553" s="244"/>
    </row>
    <row r="554" spans="1:16" ht="15" customHeight="1" x14ac:dyDescent="0.25">
      <c r="A554" s="83"/>
      <c r="B554" s="83"/>
      <c r="C554" s="247"/>
      <c r="D554" s="149" t="s">
        <v>219</v>
      </c>
      <c r="E554" s="150">
        <v>2</v>
      </c>
      <c r="F554" s="150">
        <v>86</v>
      </c>
      <c r="G554" s="151" t="s">
        <v>169</v>
      </c>
      <c r="H554" s="152">
        <f t="shared" si="72"/>
        <v>172</v>
      </c>
      <c r="I554" s="103"/>
      <c r="J554" s="250"/>
      <c r="K554" s="158" t="s">
        <v>201</v>
      </c>
      <c r="L554" s="150">
        <v>2</v>
      </c>
      <c r="M554" s="150">
        <v>96</v>
      </c>
      <c r="N554" s="151" t="s">
        <v>171</v>
      </c>
      <c r="O554" s="156">
        <f t="shared" si="73"/>
        <v>153.60000000000002</v>
      </c>
      <c r="P554" s="244"/>
    </row>
    <row r="555" spans="1:16" ht="15" customHeight="1" x14ac:dyDescent="0.25">
      <c r="A555" s="83"/>
      <c r="B555" s="83"/>
      <c r="C555" s="247"/>
      <c r="D555" s="149" t="s">
        <v>175</v>
      </c>
      <c r="E555" s="150">
        <v>2</v>
      </c>
      <c r="F555" s="150">
        <v>89</v>
      </c>
      <c r="G555" s="151" t="s">
        <v>169</v>
      </c>
      <c r="H555" s="152">
        <f t="shared" si="72"/>
        <v>178</v>
      </c>
      <c r="I555" s="102"/>
      <c r="J555" s="250"/>
      <c r="K555" s="160"/>
      <c r="L555" s="161"/>
      <c r="M555" s="161"/>
      <c r="N555" s="151"/>
      <c r="O555" s="156">
        <f t="shared" si="73"/>
        <v>0</v>
      </c>
      <c r="P555" s="244"/>
    </row>
    <row r="556" spans="1:16" ht="15" customHeight="1" x14ac:dyDescent="0.25">
      <c r="A556" s="83"/>
      <c r="B556" s="83"/>
      <c r="C556" s="247"/>
      <c r="D556" s="149" t="s">
        <v>184</v>
      </c>
      <c r="E556" s="150">
        <v>2</v>
      </c>
      <c r="F556" s="150">
        <v>84</v>
      </c>
      <c r="G556" s="155" t="s">
        <v>177</v>
      </c>
      <c r="H556" s="152">
        <f t="shared" si="72"/>
        <v>168</v>
      </c>
      <c r="I556" s="103"/>
      <c r="J556" s="250"/>
      <c r="K556" s="160"/>
      <c r="L556" s="162"/>
      <c r="M556" s="162"/>
      <c r="N556" s="151"/>
      <c r="O556" s="156">
        <f t="shared" si="73"/>
        <v>0</v>
      </c>
      <c r="P556" s="244"/>
    </row>
    <row r="557" spans="1:16" ht="15" customHeight="1" x14ac:dyDescent="0.25">
      <c r="A557" s="83"/>
      <c r="B557" s="83"/>
      <c r="C557" s="247"/>
      <c r="D557" s="149" t="s">
        <v>182</v>
      </c>
      <c r="E557" s="150">
        <v>1</v>
      </c>
      <c r="F557" s="150">
        <v>88</v>
      </c>
      <c r="G557" s="155" t="s">
        <v>177</v>
      </c>
      <c r="H557" s="152">
        <f t="shared" si="72"/>
        <v>88</v>
      </c>
      <c r="I557" s="103"/>
      <c r="J557" s="250"/>
      <c r="K557" s="160"/>
      <c r="L557" s="162"/>
      <c r="M557" s="162"/>
      <c r="N557" s="151"/>
      <c r="O557" s="156">
        <f t="shared" si="73"/>
        <v>0</v>
      </c>
      <c r="P557" s="244"/>
    </row>
    <row r="558" spans="1:16" ht="15" customHeight="1" x14ac:dyDescent="0.25">
      <c r="A558" s="83"/>
      <c r="B558" s="83"/>
      <c r="C558" s="247"/>
      <c r="D558" s="149" t="s">
        <v>220</v>
      </c>
      <c r="E558" s="150">
        <v>2</v>
      </c>
      <c r="F558" s="150">
        <v>85</v>
      </c>
      <c r="G558" s="155" t="s">
        <v>169</v>
      </c>
      <c r="H558" s="152">
        <f t="shared" si="72"/>
        <v>170</v>
      </c>
      <c r="I558" s="102"/>
      <c r="J558" s="250"/>
      <c r="K558" s="160"/>
      <c r="L558" s="162"/>
      <c r="M558" s="162"/>
      <c r="N558" s="151"/>
      <c r="O558" s="156">
        <f t="shared" si="73"/>
        <v>0</v>
      </c>
      <c r="P558" s="244"/>
    </row>
    <row r="559" spans="1:16" ht="15" customHeight="1" x14ac:dyDescent="0.25">
      <c r="A559" s="83"/>
      <c r="B559" s="83"/>
      <c r="C559" s="247"/>
      <c r="D559" s="149" t="s">
        <v>221</v>
      </c>
      <c r="E559" s="150">
        <v>2</v>
      </c>
      <c r="F559" s="150">
        <v>89</v>
      </c>
      <c r="G559" s="155" t="s">
        <v>169</v>
      </c>
      <c r="H559" s="152">
        <f t="shared" si="72"/>
        <v>178</v>
      </c>
      <c r="I559" s="102"/>
      <c r="J559" s="250"/>
      <c r="K559" s="160"/>
      <c r="L559" s="162"/>
      <c r="M559" s="162"/>
      <c r="N559" s="151"/>
      <c r="O559" s="156">
        <f t="shared" si="73"/>
        <v>0</v>
      </c>
      <c r="P559" s="244"/>
    </row>
    <row r="560" spans="1:16" ht="15" customHeight="1" x14ac:dyDescent="0.25">
      <c r="A560" s="83"/>
      <c r="B560" s="83"/>
      <c r="C560" s="247"/>
      <c r="D560" s="149" t="s">
        <v>185</v>
      </c>
      <c r="E560" s="157">
        <v>1</v>
      </c>
      <c r="F560" s="150">
        <v>80</v>
      </c>
      <c r="G560" s="155" t="s">
        <v>169</v>
      </c>
      <c r="H560" s="152">
        <f t="shared" si="72"/>
        <v>80</v>
      </c>
      <c r="I560" s="102"/>
      <c r="J560" s="250"/>
      <c r="K560" s="164"/>
      <c r="L560" s="165"/>
      <c r="M560" s="165"/>
      <c r="N560" s="151"/>
      <c r="O560" s="156">
        <f t="shared" si="73"/>
        <v>0</v>
      </c>
      <c r="P560" s="244"/>
    </row>
    <row r="561" spans="1:16" ht="15" customHeight="1" x14ac:dyDescent="0.25">
      <c r="A561" s="83"/>
      <c r="B561" s="83"/>
      <c r="C561" s="248"/>
      <c r="D561" s="166"/>
      <c r="E561" s="165"/>
      <c r="F561" s="165"/>
      <c r="G561" s="151"/>
      <c r="H561" s="152">
        <f t="shared" si="72"/>
        <v>0</v>
      </c>
      <c r="I561" s="102"/>
      <c r="J561" s="251"/>
      <c r="K561" s="158"/>
      <c r="L561" s="165"/>
      <c r="M561" s="165"/>
      <c r="N561" s="151"/>
      <c r="O561" s="156">
        <f t="shared" si="73"/>
        <v>0</v>
      </c>
      <c r="P561" s="244"/>
    </row>
    <row r="562" spans="1:16" ht="15" customHeight="1" thickBot="1" x14ac:dyDescent="0.3">
      <c r="A562" s="84"/>
      <c r="B562" s="84"/>
      <c r="C562" s="167"/>
      <c r="D562" s="168"/>
      <c r="E562" s="169">
        <f>SUM(E550:E561)</f>
        <v>18</v>
      </c>
      <c r="F562" s="169">
        <f>SUM(F550:F561)</f>
        <v>930</v>
      </c>
      <c r="G562" s="170"/>
      <c r="H562" s="171">
        <f>SUM(H550:H561)</f>
        <v>1542</v>
      </c>
      <c r="I562" s="104"/>
      <c r="J562" s="167"/>
      <c r="K562" s="172"/>
      <c r="L562" s="169">
        <f>SUM(L550:L561)</f>
        <v>9</v>
      </c>
      <c r="M562" s="169">
        <f>SUM(M550:M561)</f>
        <v>455</v>
      </c>
      <c r="N562" s="170"/>
      <c r="O562" s="169">
        <f>SUM(O550:O561)</f>
        <v>662.40000000000009</v>
      </c>
      <c r="P562" s="245"/>
    </row>
    <row r="563" spans="1:16" ht="15.75" customHeight="1" thickTop="1" thickBot="1" x14ac:dyDescent="0.3">
      <c r="A563" s="23"/>
      <c r="B563" s="23"/>
      <c r="C563" s="23"/>
      <c r="D563" s="23"/>
      <c r="E563" s="4"/>
      <c r="F563" s="4"/>
      <c r="G563" s="31"/>
      <c r="H563" s="4"/>
      <c r="I563" s="23"/>
      <c r="J563" s="23"/>
      <c r="K563" s="23"/>
      <c r="L563" s="4"/>
      <c r="M563" s="4"/>
      <c r="N563" s="31"/>
      <c r="O563" s="4"/>
      <c r="P563" s="23"/>
    </row>
    <row r="564" spans="1:16" ht="15.75" customHeight="1" thickTop="1" x14ac:dyDescent="0.25">
      <c r="A564" s="141" t="s">
        <v>5</v>
      </c>
      <c r="B564" s="95" t="s">
        <v>6</v>
      </c>
      <c r="C564" s="246"/>
      <c r="D564" s="96" t="s">
        <v>162</v>
      </c>
      <c r="E564" s="108" t="s">
        <v>163</v>
      </c>
      <c r="F564" s="108" t="s">
        <v>164</v>
      </c>
      <c r="G564" s="98"/>
      <c r="H564" s="108" t="s">
        <v>165</v>
      </c>
      <c r="I564" s="99"/>
      <c r="J564" s="249" t="s">
        <v>166</v>
      </c>
      <c r="K564" s="97" t="s">
        <v>162</v>
      </c>
      <c r="L564" s="108" t="s">
        <v>163</v>
      </c>
      <c r="M564" s="108" t="s">
        <v>164</v>
      </c>
      <c r="N564" s="98"/>
      <c r="O564" s="108" t="s">
        <v>167</v>
      </c>
      <c r="P564" s="100" t="s">
        <v>7</v>
      </c>
    </row>
    <row r="565" spans="1:16" ht="26.25" customHeight="1" x14ac:dyDescent="0.25">
      <c r="A565" s="101">
        <v>38</v>
      </c>
      <c r="B565" s="148">
        <v>22039039</v>
      </c>
      <c r="C565" s="247"/>
      <c r="D565" s="149" t="s">
        <v>215</v>
      </c>
      <c r="E565" s="150">
        <v>2</v>
      </c>
      <c r="F565" s="150">
        <v>85</v>
      </c>
      <c r="G565" s="151" t="s">
        <v>169</v>
      </c>
      <c r="H565" s="152">
        <f t="shared" ref="H565:H576" si="74">E565*F565</f>
        <v>170</v>
      </c>
      <c r="I565" s="102"/>
      <c r="J565" s="250"/>
      <c r="K565" s="153" t="s">
        <v>168</v>
      </c>
      <c r="L565" s="154">
        <v>2</v>
      </c>
      <c r="M565" s="154">
        <v>88</v>
      </c>
      <c r="N565" s="155" t="s">
        <v>171</v>
      </c>
      <c r="O565" s="156">
        <f>M565*L565*0.8</f>
        <v>140.80000000000001</v>
      </c>
      <c r="P565" s="243">
        <f>(H577+O577)/(E577+(0.8*L577))</f>
        <v>84.150793650793645</v>
      </c>
    </row>
    <row r="566" spans="1:16" x14ac:dyDescent="0.25">
      <c r="A566" s="83"/>
      <c r="B566" s="83"/>
      <c r="C566" s="247"/>
      <c r="D566" s="149" t="s">
        <v>218</v>
      </c>
      <c r="E566" s="157">
        <v>2</v>
      </c>
      <c r="F566" s="154">
        <v>95</v>
      </c>
      <c r="G566" s="151" t="s">
        <v>169</v>
      </c>
      <c r="H566" s="152">
        <f t="shared" si="74"/>
        <v>190</v>
      </c>
      <c r="I566" s="103"/>
      <c r="J566" s="250"/>
      <c r="K566" s="153" t="s">
        <v>170</v>
      </c>
      <c r="L566" s="154">
        <v>2</v>
      </c>
      <c r="M566" s="154">
        <v>80</v>
      </c>
      <c r="N566" s="151" t="s">
        <v>171</v>
      </c>
      <c r="O566" s="156">
        <f t="shared" ref="O566:O576" si="75">M566*L566*0.8</f>
        <v>128</v>
      </c>
      <c r="P566" s="244"/>
    </row>
    <row r="567" spans="1:16" ht="15" customHeight="1" x14ac:dyDescent="0.25">
      <c r="A567" s="83"/>
      <c r="B567" s="83"/>
      <c r="C567" s="247"/>
      <c r="D567" s="149" t="s">
        <v>182</v>
      </c>
      <c r="E567" s="154">
        <v>1</v>
      </c>
      <c r="F567" s="154">
        <v>85</v>
      </c>
      <c r="G567" s="151" t="s">
        <v>177</v>
      </c>
      <c r="H567" s="152">
        <f t="shared" si="74"/>
        <v>85</v>
      </c>
      <c r="I567" s="103"/>
      <c r="J567" s="250"/>
      <c r="K567" s="158" t="s">
        <v>186</v>
      </c>
      <c r="L567" s="150">
        <v>2</v>
      </c>
      <c r="M567" s="150">
        <v>73</v>
      </c>
      <c r="N567" s="151" t="s">
        <v>171</v>
      </c>
      <c r="O567" s="156">
        <f t="shared" si="75"/>
        <v>116.80000000000001</v>
      </c>
      <c r="P567" s="244"/>
    </row>
    <row r="568" spans="1:16" ht="15" customHeight="1" x14ac:dyDescent="0.25">
      <c r="A568" s="83"/>
      <c r="B568" s="83"/>
      <c r="C568" s="247"/>
      <c r="D568" s="149" t="s">
        <v>176</v>
      </c>
      <c r="E568" s="150">
        <v>1</v>
      </c>
      <c r="F568" s="159">
        <v>75</v>
      </c>
      <c r="G568" s="151" t="s">
        <v>177</v>
      </c>
      <c r="H568" s="152">
        <f t="shared" si="74"/>
        <v>75</v>
      </c>
      <c r="I568" s="103"/>
      <c r="J568" s="250"/>
      <c r="K568" s="158" t="s">
        <v>174</v>
      </c>
      <c r="L568" s="150">
        <v>2</v>
      </c>
      <c r="M568" s="150">
        <v>90</v>
      </c>
      <c r="N568" s="151" t="s">
        <v>171</v>
      </c>
      <c r="O568" s="156">
        <f t="shared" si="75"/>
        <v>144</v>
      </c>
      <c r="P568" s="244"/>
    </row>
    <row r="569" spans="1:16" ht="15" customHeight="1" x14ac:dyDescent="0.25">
      <c r="A569" s="83"/>
      <c r="B569" s="83"/>
      <c r="C569" s="247"/>
      <c r="D569" s="149" t="s">
        <v>180</v>
      </c>
      <c r="E569" s="150">
        <v>1</v>
      </c>
      <c r="F569" s="159">
        <v>75</v>
      </c>
      <c r="G569" s="151" t="s">
        <v>177</v>
      </c>
      <c r="H569" s="152">
        <f t="shared" si="74"/>
        <v>75</v>
      </c>
      <c r="I569" s="103"/>
      <c r="J569" s="250"/>
      <c r="K569" s="158" t="s">
        <v>193</v>
      </c>
      <c r="L569" s="150">
        <v>1</v>
      </c>
      <c r="M569" s="159">
        <v>75</v>
      </c>
      <c r="N569" s="151" t="s">
        <v>179</v>
      </c>
      <c r="O569" s="156">
        <f t="shared" si="75"/>
        <v>60</v>
      </c>
      <c r="P569" s="244"/>
    </row>
    <row r="570" spans="1:16" ht="15" customHeight="1" x14ac:dyDescent="0.25">
      <c r="A570" s="83"/>
      <c r="B570" s="83"/>
      <c r="C570" s="247"/>
      <c r="D570" s="149" t="s">
        <v>219</v>
      </c>
      <c r="E570" s="150">
        <v>2</v>
      </c>
      <c r="F570" s="150">
        <v>82</v>
      </c>
      <c r="G570" s="151" t="s">
        <v>169</v>
      </c>
      <c r="H570" s="152">
        <f t="shared" si="74"/>
        <v>164</v>
      </c>
      <c r="I570" s="102"/>
      <c r="J570" s="250"/>
      <c r="K570" s="160"/>
      <c r="L570" s="161"/>
      <c r="M570" s="161"/>
      <c r="N570" s="151"/>
      <c r="O570" s="156">
        <f t="shared" si="75"/>
        <v>0</v>
      </c>
      <c r="P570" s="244"/>
    </row>
    <row r="571" spans="1:16" ht="15" customHeight="1" x14ac:dyDescent="0.25">
      <c r="A571" s="83"/>
      <c r="B571" s="83"/>
      <c r="C571" s="247"/>
      <c r="D571" s="149" t="s">
        <v>175</v>
      </c>
      <c r="E571" s="150">
        <v>2</v>
      </c>
      <c r="F571" s="150">
        <v>90</v>
      </c>
      <c r="G571" s="155" t="s">
        <v>169</v>
      </c>
      <c r="H571" s="152">
        <f t="shared" si="74"/>
        <v>180</v>
      </c>
      <c r="I571" s="103"/>
      <c r="J571" s="250"/>
      <c r="K571" s="160"/>
      <c r="L571" s="162"/>
      <c r="M571" s="162"/>
      <c r="N571" s="151"/>
      <c r="O571" s="156">
        <f t="shared" si="75"/>
        <v>0</v>
      </c>
      <c r="P571" s="244"/>
    </row>
    <row r="572" spans="1:16" ht="15" customHeight="1" x14ac:dyDescent="0.25">
      <c r="A572" s="83"/>
      <c r="B572" s="83"/>
      <c r="C572" s="247"/>
      <c r="D572" s="149" t="s">
        <v>220</v>
      </c>
      <c r="E572" s="150">
        <v>2</v>
      </c>
      <c r="F572" s="150">
        <v>80</v>
      </c>
      <c r="G572" s="155" t="s">
        <v>169</v>
      </c>
      <c r="H572" s="152">
        <f t="shared" si="74"/>
        <v>160</v>
      </c>
      <c r="I572" s="103"/>
      <c r="J572" s="250"/>
      <c r="K572" s="160"/>
      <c r="L572" s="162"/>
      <c r="M572" s="162"/>
      <c r="N572" s="151"/>
      <c r="O572" s="156">
        <f t="shared" si="75"/>
        <v>0</v>
      </c>
      <c r="P572" s="244"/>
    </row>
    <row r="573" spans="1:16" ht="15" customHeight="1" x14ac:dyDescent="0.25">
      <c r="A573" s="83"/>
      <c r="B573" s="83"/>
      <c r="C573" s="247"/>
      <c r="D573" s="149" t="s">
        <v>221</v>
      </c>
      <c r="E573" s="150">
        <v>2</v>
      </c>
      <c r="F573" s="150">
        <v>94</v>
      </c>
      <c r="G573" s="155" t="s">
        <v>169</v>
      </c>
      <c r="H573" s="152">
        <f t="shared" si="74"/>
        <v>188</v>
      </c>
      <c r="I573" s="102"/>
      <c r="J573" s="250"/>
      <c r="K573" s="160"/>
      <c r="L573" s="162"/>
      <c r="M573" s="162"/>
      <c r="N573" s="151"/>
      <c r="O573" s="156">
        <f t="shared" si="75"/>
        <v>0</v>
      </c>
      <c r="P573" s="244"/>
    </row>
    <row r="574" spans="1:16" ht="15" customHeight="1" x14ac:dyDescent="0.25">
      <c r="A574" s="83"/>
      <c r="B574" s="83"/>
      <c r="C574" s="247"/>
      <c r="D574" s="149" t="s">
        <v>184</v>
      </c>
      <c r="E574" s="150">
        <v>2</v>
      </c>
      <c r="F574" s="150">
        <v>86</v>
      </c>
      <c r="G574" s="155" t="s">
        <v>177</v>
      </c>
      <c r="H574" s="152">
        <f t="shared" si="74"/>
        <v>172</v>
      </c>
      <c r="I574" s="102"/>
      <c r="J574" s="250"/>
      <c r="K574" s="160"/>
      <c r="L574" s="162"/>
      <c r="M574" s="162"/>
      <c r="N574" s="151"/>
      <c r="O574" s="156">
        <f t="shared" si="75"/>
        <v>0</v>
      </c>
      <c r="P574" s="244"/>
    </row>
    <row r="575" spans="1:16" ht="15" customHeight="1" x14ac:dyDescent="0.25">
      <c r="A575" s="83"/>
      <c r="B575" s="83"/>
      <c r="C575" s="247"/>
      <c r="D575" s="149" t="s">
        <v>185</v>
      </c>
      <c r="E575" s="157">
        <v>1</v>
      </c>
      <c r="F575" s="150">
        <v>72</v>
      </c>
      <c r="G575" s="155" t="s">
        <v>169</v>
      </c>
      <c r="H575" s="152">
        <f t="shared" si="74"/>
        <v>72</v>
      </c>
      <c r="I575" s="102"/>
      <c r="J575" s="250"/>
      <c r="K575" s="164"/>
      <c r="L575" s="165"/>
      <c r="M575" s="165"/>
      <c r="N575" s="151"/>
      <c r="O575" s="156">
        <f t="shared" si="75"/>
        <v>0</v>
      </c>
      <c r="P575" s="244"/>
    </row>
    <row r="576" spans="1:16" ht="15" customHeight="1" x14ac:dyDescent="0.25">
      <c r="A576" s="83"/>
      <c r="B576" s="83"/>
      <c r="C576" s="248"/>
      <c r="D576" s="166"/>
      <c r="E576" s="165"/>
      <c r="F576" s="165"/>
      <c r="G576" s="151"/>
      <c r="H576" s="152">
        <f t="shared" si="74"/>
        <v>0</v>
      </c>
      <c r="I576" s="102"/>
      <c r="J576" s="251"/>
      <c r="K576" s="158"/>
      <c r="L576" s="165"/>
      <c r="M576" s="165"/>
      <c r="N576" s="151"/>
      <c r="O576" s="156">
        <f t="shared" si="75"/>
        <v>0</v>
      </c>
      <c r="P576" s="244"/>
    </row>
    <row r="577" spans="1:16" ht="15" customHeight="1" thickBot="1" x14ac:dyDescent="0.3">
      <c r="A577" s="84"/>
      <c r="B577" s="84"/>
      <c r="C577" s="167"/>
      <c r="D577" s="168"/>
      <c r="E577" s="169">
        <f>SUM(E565:E576)</f>
        <v>18</v>
      </c>
      <c r="F577" s="169">
        <f>SUM(F565:F576)</f>
        <v>919</v>
      </c>
      <c r="G577" s="170"/>
      <c r="H577" s="171">
        <f>SUM(H565:H576)</f>
        <v>1531</v>
      </c>
      <c r="I577" s="104"/>
      <c r="J577" s="167"/>
      <c r="K577" s="172"/>
      <c r="L577" s="169">
        <f>SUM(L565:L576)</f>
        <v>9</v>
      </c>
      <c r="M577" s="169">
        <f>SUM(M565:M576)</f>
        <v>406</v>
      </c>
      <c r="N577" s="170"/>
      <c r="O577" s="169">
        <f>SUM(O565:O576)</f>
        <v>589.6</v>
      </c>
      <c r="P577" s="245"/>
    </row>
    <row r="578" spans="1:16" ht="15.75" customHeight="1" thickTop="1" thickBot="1" x14ac:dyDescent="0.3">
      <c r="A578" s="23"/>
      <c r="B578" s="23"/>
      <c r="C578" s="23"/>
      <c r="D578" s="23"/>
      <c r="E578" s="4"/>
      <c r="F578" s="4"/>
      <c r="G578" s="31"/>
      <c r="H578" s="4"/>
      <c r="I578" s="23"/>
      <c r="J578" s="23"/>
      <c r="K578" s="23"/>
      <c r="L578" s="4"/>
      <c r="M578" s="4"/>
      <c r="N578" s="31"/>
      <c r="O578" s="4"/>
      <c r="P578" s="23"/>
    </row>
    <row r="579" spans="1:16" ht="15.75" customHeight="1" thickTop="1" x14ac:dyDescent="0.25">
      <c r="A579" s="141" t="s">
        <v>5</v>
      </c>
      <c r="B579" s="95" t="s">
        <v>6</v>
      </c>
      <c r="C579" s="246"/>
      <c r="D579" s="96" t="s">
        <v>162</v>
      </c>
      <c r="E579" s="108" t="s">
        <v>163</v>
      </c>
      <c r="F579" s="108" t="s">
        <v>164</v>
      </c>
      <c r="G579" s="98"/>
      <c r="H579" s="108" t="s">
        <v>165</v>
      </c>
      <c r="I579" s="99"/>
      <c r="J579" s="249" t="s">
        <v>166</v>
      </c>
      <c r="K579" s="97" t="s">
        <v>162</v>
      </c>
      <c r="L579" s="108" t="s">
        <v>163</v>
      </c>
      <c r="M579" s="108" t="s">
        <v>164</v>
      </c>
      <c r="N579" s="98"/>
      <c r="O579" s="108" t="s">
        <v>167</v>
      </c>
      <c r="P579" s="100" t="s">
        <v>7</v>
      </c>
    </row>
    <row r="580" spans="1:16" ht="26.25" customHeight="1" x14ac:dyDescent="0.25">
      <c r="A580" s="101">
        <v>39</v>
      </c>
      <c r="B580" s="148">
        <v>22039040</v>
      </c>
      <c r="C580" s="247"/>
      <c r="D580" s="149" t="s">
        <v>215</v>
      </c>
      <c r="E580" s="150">
        <v>2</v>
      </c>
      <c r="F580" s="150">
        <v>82</v>
      </c>
      <c r="G580" s="151" t="s">
        <v>169</v>
      </c>
      <c r="H580" s="152">
        <f t="shared" ref="H580:H591" si="76">E580*F580</f>
        <v>164</v>
      </c>
      <c r="I580" s="102"/>
      <c r="J580" s="250"/>
      <c r="K580" s="153" t="s">
        <v>168</v>
      </c>
      <c r="L580" s="154">
        <v>2</v>
      </c>
      <c r="M580" s="154">
        <v>89</v>
      </c>
      <c r="N580" s="155" t="s">
        <v>171</v>
      </c>
      <c r="O580" s="156">
        <f>M580*L580*0.8</f>
        <v>142.4</v>
      </c>
      <c r="P580" s="243">
        <f>(H592+O592)/(E592+(0.8*L592))</f>
        <v>85.634920634920633</v>
      </c>
    </row>
    <row r="581" spans="1:16" x14ac:dyDescent="0.25">
      <c r="A581" s="83"/>
      <c r="B581" s="83"/>
      <c r="C581" s="247"/>
      <c r="D581" s="149" t="s">
        <v>218</v>
      </c>
      <c r="E581" s="157">
        <v>2</v>
      </c>
      <c r="F581" s="154">
        <v>85</v>
      </c>
      <c r="G581" s="151" t="s">
        <v>169</v>
      </c>
      <c r="H581" s="152">
        <f t="shared" si="76"/>
        <v>170</v>
      </c>
      <c r="I581" s="103"/>
      <c r="J581" s="250"/>
      <c r="K581" s="153" t="s">
        <v>186</v>
      </c>
      <c r="L581" s="154">
        <v>2</v>
      </c>
      <c r="M581" s="154">
        <v>96</v>
      </c>
      <c r="N581" s="151" t="s">
        <v>171</v>
      </c>
      <c r="O581" s="156">
        <f t="shared" ref="O581:O591" si="77">M581*L581*0.8</f>
        <v>153.60000000000002</v>
      </c>
      <c r="P581" s="244"/>
    </row>
    <row r="582" spans="1:16" ht="15" customHeight="1" x14ac:dyDescent="0.25">
      <c r="A582" s="83"/>
      <c r="B582" s="83"/>
      <c r="C582" s="247"/>
      <c r="D582" s="149" t="s">
        <v>176</v>
      </c>
      <c r="E582" s="154">
        <v>1</v>
      </c>
      <c r="F582" s="161">
        <v>75</v>
      </c>
      <c r="G582" s="151" t="s">
        <v>177</v>
      </c>
      <c r="H582" s="152">
        <f t="shared" si="76"/>
        <v>75</v>
      </c>
      <c r="I582" s="103"/>
      <c r="J582" s="250"/>
      <c r="K582" s="158" t="s">
        <v>203</v>
      </c>
      <c r="L582" s="150">
        <v>2</v>
      </c>
      <c r="M582" s="150">
        <v>91</v>
      </c>
      <c r="N582" s="151" t="s">
        <v>171</v>
      </c>
      <c r="O582" s="156">
        <f t="shared" si="77"/>
        <v>145.6</v>
      </c>
      <c r="P582" s="244"/>
    </row>
    <row r="583" spans="1:16" ht="15" customHeight="1" x14ac:dyDescent="0.25">
      <c r="A583" s="83"/>
      <c r="B583" s="83"/>
      <c r="C583" s="247"/>
      <c r="D583" s="149" t="s">
        <v>180</v>
      </c>
      <c r="E583" s="150">
        <v>1</v>
      </c>
      <c r="F583" s="159">
        <v>75</v>
      </c>
      <c r="G583" s="151" t="s">
        <v>177</v>
      </c>
      <c r="H583" s="152">
        <f t="shared" si="76"/>
        <v>75</v>
      </c>
      <c r="I583" s="103"/>
      <c r="J583" s="250"/>
      <c r="K583" s="158" t="s">
        <v>189</v>
      </c>
      <c r="L583" s="150">
        <v>1</v>
      </c>
      <c r="M583" s="150">
        <v>90</v>
      </c>
      <c r="N583" s="151" t="s">
        <v>179</v>
      </c>
      <c r="O583" s="156">
        <f t="shared" si="77"/>
        <v>72</v>
      </c>
      <c r="P583" s="244"/>
    </row>
    <row r="584" spans="1:16" ht="15" customHeight="1" x14ac:dyDescent="0.25">
      <c r="A584" s="83"/>
      <c r="B584" s="83"/>
      <c r="C584" s="247"/>
      <c r="D584" s="149" t="s">
        <v>219</v>
      </c>
      <c r="E584" s="150">
        <v>2</v>
      </c>
      <c r="F584" s="150">
        <v>87</v>
      </c>
      <c r="G584" s="151" t="s">
        <v>169</v>
      </c>
      <c r="H584" s="152">
        <f t="shared" si="76"/>
        <v>174</v>
      </c>
      <c r="I584" s="103"/>
      <c r="J584" s="250"/>
      <c r="K584" s="158" t="s">
        <v>192</v>
      </c>
      <c r="L584" s="150">
        <v>2</v>
      </c>
      <c r="M584" s="150">
        <v>79</v>
      </c>
      <c r="N584" s="151" t="s">
        <v>171</v>
      </c>
      <c r="O584" s="156">
        <f t="shared" si="77"/>
        <v>126.4</v>
      </c>
      <c r="P584" s="244"/>
    </row>
    <row r="585" spans="1:16" ht="15" customHeight="1" x14ac:dyDescent="0.25">
      <c r="A585" s="83"/>
      <c r="B585" s="83"/>
      <c r="C585" s="247"/>
      <c r="D585" s="149" t="s">
        <v>175</v>
      </c>
      <c r="E585" s="150">
        <v>2</v>
      </c>
      <c r="F585" s="150">
        <v>85</v>
      </c>
      <c r="G585" s="151" t="s">
        <v>169</v>
      </c>
      <c r="H585" s="152">
        <f t="shared" si="76"/>
        <v>170</v>
      </c>
      <c r="I585" s="102"/>
      <c r="J585" s="250"/>
      <c r="K585" s="160"/>
      <c r="L585" s="161"/>
      <c r="M585" s="161"/>
      <c r="N585" s="151"/>
      <c r="O585" s="156">
        <f t="shared" si="77"/>
        <v>0</v>
      </c>
      <c r="P585" s="244"/>
    </row>
    <row r="586" spans="1:16" ht="15" customHeight="1" x14ac:dyDescent="0.25">
      <c r="A586" s="83"/>
      <c r="B586" s="83"/>
      <c r="C586" s="247"/>
      <c r="D586" s="149" t="s">
        <v>182</v>
      </c>
      <c r="E586" s="150">
        <v>1</v>
      </c>
      <c r="F586" s="150">
        <v>79</v>
      </c>
      <c r="G586" s="155" t="s">
        <v>177</v>
      </c>
      <c r="H586" s="152">
        <f t="shared" si="76"/>
        <v>79</v>
      </c>
      <c r="I586" s="103"/>
      <c r="J586" s="250"/>
      <c r="K586" s="160"/>
      <c r="L586" s="162"/>
      <c r="M586" s="162"/>
      <c r="N586" s="151"/>
      <c r="O586" s="156">
        <f t="shared" si="77"/>
        <v>0</v>
      </c>
      <c r="P586" s="244"/>
    </row>
    <row r="587" spans="1:16" ht="15" customHeight="1" x14ac:dyDescent="0.25">
      <c r="A587" s="83"/>
      <c r="B587" s="83"/>
      <c r="C587" s="247"/>
      <c r="D587" s="149" t="s">
        <v>220</v>
      </c>
      <c r="E587" s="150">
        <v>2</v>
      </c>
      <c r="F587" s="150">
        <v>90</v>
      </c>
      <c r="G587" s="155" t="s">
        <v>169</v>
      </c>
      <c r="H587" s="152">
        <f t="shared" si="76"/>
        <v>180</v>
      </c>
      <c r="I587" s="103"/>
      <c r="J587" s="250"/>
      <c r="K587" s="160"/>
      <c r="L587" s="162"/>
      <c r="M587" s="162"/>
      <c r="N587" s="151"/>
      <c r="O587" s="156">
        <f t="shared" si="77"/>
        <v>0</v>
      </c>
      <c r="P587" s="244"/>
    </row>
    <row r="588" spans="1:16" ht="15" customHeight="1" x14ac:dyDescent="0.25">
      <c r="A588" s="83"/>
      <c r="B588" s="83"/>
      <c r="C588" s="247"/>
      <c r="D588" s="149" t="s">
        <v>221</v>
      </c>
      <c r="E588" s="150">
        <v>2</v>
      </c>
      <c r="F588" s="150">
        <v>82</v>
      </c>
      <c r="G588" s="155" t="s">
        <v>169</v>
      </c>
      <c r="H588" s="152">
        <f t="shared" si="76"/>
        <v>164</v>
      </c>
      <c r="I588" s="102"/>
      <c r="J588" s="250"/>
      <c r="K588" s="160"/>
      <c r="L588" s="162"/>
      <c r="M588" s="162"/>
      <c r="N588" s="151"/>
      <c r="O588" s="156">
        <f t="shared" si="77"/>
        <v>0</v>
      </c>
      <c r="P588" s="244"/>
    </row>
    <row r="589" spans="1:16" ht="15" customHeight="1" x14ac:dyDescent="0.25">
      <c r="A589" s="83"/>
      <c r="B589" s="83"/>
      <c r="C589" s="247"/>
      <c r="D589" s="149" t="s">
        <v>184</v>
      </c>
      <c r="E589" s="150">
        <v>2</v>
      </c>
      <c r="F589" s="150">
        <v>94</v>
      </c>
      <c r="G589" s="155" t="s">
        <v>177</v>
      </c>
      <c r="H589" s="152">
        <f t="shared" si="76"/>
        <v>188</v>
      </c>
      <c r="I589" s="102"/>
      <c r="J589" s="250"/>
      <c r="K589" s="160"/>
      <c r="L589" s="162"/>
      <c r="M589" s="162"/>
      <c r="N589" s="151"/>
      <c r="O589" s="156">
        <f t="shared" si="77"/>
        <v>0</v>
      </c>
      <c r="P589" s="244"/>
    </row>
    <row r="590" spans="1:16" ht="15" customHeight="1" x14ac:dyDescent="0.25">
      <c r="A590" s="83"/>
      <c r="B590" s="83"/>
      <c r="C590" s="247"/>
      <c r="D590" s="149" t="s">
        <v>185</v>
      </c>
      <c r="E590" s="157">
        <v>1</v>
      </c>
      <c r="F590" s="150">
        <v>79</v>
      </c>
      <c r="G590" s="155" t="s">
        <v>169</v>
      </c>
      <c r="H590" s="152">
        <f t="shared" si="76"/>
        <v>79</v>
      </c>
      <c r="I590" s="102"/>
      <c r="J590" s="250"/>
      <c r="K590" s="164"/>
      <c r="L590" s="165"/>
      <c r="M590" s="165"/>
      <c r="N590" s="151"/>
      <c r="O590" s="156">
        <f t="shared" si="77"/>
        <v>0</v>
      </c>
      <c r="P590" s="244"/>
    </row>
    <row r="591" spans="1:16" ht="15" customHeight="1" x14ac:dyDescent="0.25">
      <c r="A591" s="83"/>
      <c r="B591" s="83"/>
      <c r="C591" s="248"/>
      <c r="D591" s="166"/>
      <c r="E591" s="165"/>
      <c r="F591" s="165"/>
      <c r="G591" s="151"/>
      <c r="H591" s="152">
        <f t="shared" si="76"/>
        <v>0</v>
      </c>
      <c r="I591" s="102"/>
      <c r="J591" s="251"/>
      <c r="K591" s="158"/>
      <c r="L591" s="165"/>
      <c r="M591" s="165"/>
      <c r="N591" s="151"/>
      <c r="O591" s="156">
        <f t="shared" si="77"/>
        <v>0</v>
      </c>
      <c r="P591" s="244"/>
    </row>
    <row r="592" spans="1:16" ht="15" customHeight="1" thickBot="1" x14ac:dyDescent="0.3">
      <c r="A592" s="84"/>
      <c r="B592" s="84"/>
      <c r="C592" s="167"/>
      <c r="D592" s="168"/>
      <c r="E592" s="169">
        <f>SUM(E580:E591)</f>
        <v>18</v>
      </c>
      <c r="F592" s="169">
        <f>SUM(F580:F591)</f>
        <v>913</v>
      </c>
      <c r="G592" s="170"/>
      <c r="H592" s="171">
        <f>SUM(H580:H591)</f>
        <v>1518</v>
      </c>
      <c r="I592" s="104"/>
      <c r="J592" s="167"/>
      <c r="K592" s="172"/>
      <c r="L592" s="169">
        <f>SUM(L580:L591)</f>
        <v>9</v>
      </c>
      <c r="M592" s="169">
        <f>SUM(M580:M591)</f>
        <v>445</v>
      </c>
      <c r="N592" s="170"/>
      <c r="O592" s="169">
        <f>SUM(O580:O591)</f>
        <v>640</v>
      </c>
      <c r="P592" s="245"/>
    </row>
    <row r="593" spans="1:16" ht="15.75" customHeight="1" thickTop="1" thickBot="1" x14ac:dyDescent="0.3">
      <c r="A593" s="23"/>
      <c r="B593" s="23"/>
      <c r="C593" s="23"/>
      <c r="D593" s="23"/>
      <c r="E593" s="4"/>
      <c r="F593" s="4"/>
      <c r="G593" s="31"/>
      <c r="H593" s="4"/>
      <c r="I593" s="23"/>
      <c r="J593" s="23"/>
      <c r="K593" s="23"/>
      <c r="L593" s="4"/>
      <c r="M593" s="4"/>
      <c r="N593" s="31"/>
      <c r="O593" s="4"/>
      <c r="P593" s="23"/>
    </row>
    <row r="594" spans="1:16" ht="15.75" customHeight="1" thickTop="1" x14ac:dyDescent="0.25">
      <c r="A594" s="141" t="s">
        <v>5</v>
      </c>
      <c r="B594" s="95" t="s">
        <v>6</v>
      </c>
      <c r="C594" s="246"/>
      <c r="D594" s="96" t="s">
        <v>162</v>
      </c>
      <c r="E594" s="108" t="s">
        <v>163</v>
      </c>
      <c r="F594" s="108" t="s">
        <v>164</v>
      </c>
      <c r="G594" s="98"/>
      <c r="H594" s="108" t="s">
        <v>165</v>
      </c>
      <c r="I594" s="99"/>
      <c r="J594" s="249" t="s">
        <v>166</v>
      </c>
      <c r="K594" s="97" t="s">
        <v>162</v>
      </c>
      <c r="L594" s="108" t="s">
        <v>163</v>
      </c>
      <c r="M594" s="108" t="s">
        <v>164</v>
      </c>
      <c r="N594" s="98"/>
      <c r="O594" s="108" t="s">
        <v>167</v>
      </c>
      <c r="P594" s="100" t="s">
        <v>7</v>
      </c>
    </row>
    <row r="595" spans="1:16" ht="26.25" customHeight="1" x14ac:dyDescent="0.25">
      <c r="A595" s="101">
        <v>40</v>
      </c>
      <c r="B595" s="148">
        <v>22039041</v>
      </c>
      <c r="C595" s="247"/>
      <c r="D595" s="149" t="s">
        <v>180</v>
      </c>
      <c r="E595" s="150">
        <v>1</v>
      </c>
      <c r="F595" s="150">
        <v>71</v>
      </c>
      <c r="G595" s="151" t="s">
        <v>177</v>
      </c>
      <c r="H595" s="152">
        <f t="shared" ref="H595:H606" si="78">E595*F595</f>
        <v>71</v>
      </c>
      <c r="I595" s="102"/>
      <c r="J595" s="250"/>
      <c r="K595" s="153" t="s">
        <v>168</v>
      </c>
      <c r="L595" s="154">
        <v>2</v>
      </c>
      <c r="M595" s="154">
        <v>87</v>
      </c>
      <c r="N595" s="155" t="s">
        <v>171</v>
      </c>
      <c r="O595" s="156">
        <f>M595*L595*0.8</f>
        <v>139.20000000000002</v>
      </c>
      <c r="P595" s="243">
        <f>(H607+O607)/(E607+(0.8*L607))</f>
        <v>83.471074380165291</v>
      </c>
    </row>
    <row r="596" spans="1:16" x14ac:dyDescent="0.25">
      <c r="A596" s="83"/>
      <c r="B596" s="83"/>
      <c r="C596" s="247"/>
      <c r="D596" s="149" t="s">
        <v>215</v>
      </c>
      <c r="E596" s="157">
        <v>2</v>
      </c>
      <c r="F596" s="154">
        <v>84</v>
      </c>
      <c r="G596" s="151" t="s">
        <v>169</v>
      </c>
      <c r="H596" s="152">
        <f t="shared" si="78"/>
        <v>168</v>
      </c>
      <c r="I596" s="103"/>
      <c r="J596" s="250"/>
      <c r="K596" s="153" t="s">
        <v>170</v>
      </c>
      <c r="L596" s="154">
        <v>2</v>
      </c>
      <c r="M596" s="154">
        <v>85</v>
      </c>
      <c r="N596" s="151" t="s">
        <v>171</v>
      </c>
      <c r="O596" s="156">
        <f t="shared" ref="O596:O606" si="79">M596*L596*0.8</f>
        <v>136</v>
      </c>
      <c r="P596" s="244"/>
    </row>
    <row r="597" spans="1:16" ht="15" customHeight="1" x14ac:dyDescent="0.25">
      <c r="A597" s="83"/>
      <c r="B597" s="83"/>
      <c r="C597" s="247"/>
      <c r="D597" s="149" t="s">
        <v>218</v>
      </c>
      <c r="E597" s="154">
        <v>2</v>
      </c>
      <c r="F597" s="154">
        <v>92</v>
      </c>
      <c r="G597" s="151" t="s">
        <v>169</v>
      </c>
      <c r="H597" s="152">
        <f t="shared" si="78"/>
        <v>184</v>
      </c>
      <c r="I597" s="103"/>
      <c r="J597" s="250"/>
      <c r="K597" s="158" t="s">
        <v>186</v>
      </c>
      <c r="L597" s="150">
        <v>2</v>
      </c>
      <c r="M597" s="150">
        <v>86</v>
      </c>
      <c r="N597" s="151" t="s">
        <v>171</v>
      </c>
      <c r="O597" s="156">
        <f t="shared" si="79"/>
        <v>137.6</v>
      </c>
      <c r="P597" s="244"/>
    </row>
    <row r="598" spans="1:16" ht="15" customHeight="1" x14ac:dyDescent="0.25">
      <c r="A598" s="83"/>
      <c r="B598" s="83"/>
      <c r="C598" s="247"/>
      <c r="D598" s="149" t="s">
        <v>182</v>
      </c>
      <c r="E598" s="150">
        <v>1</v>
      </c>
      <c r="F598" s="150">
        <v>81</v>
      </c>
      <c r="G598" s="151" t="s">
        <v>177</v>
      </c>
      <c r="H598" s="152">
        <f t="shared" si="78"/>
        <v>81</v>
      </c>
      <c r="I598" s="103"/>
      <c r="J598" s="250"/>
      <c r="K598" s="158" t="s">
        <v>193</v>
      </c>
      <c r="L598" s="150">
        <v>1</v>
      </c>
      <c r="M598" s="159">
        <v>75</v>
      </c>
      <c r="N598" s="151" t="s">
        <v>179</v>
      </c>
      <c r="O598" s="156">
        <f t="shared" si="79"/>
        <v>60</v>
      </c>
      <c r="P598" s="244"/>
    </row>
    <row r="599" spans="1:16" ht="15" customHeight="1" x14ac:dyDescent="0.25">
      <c r="A599" s="83"/>
      <c r="B599" s="83"/>
      <c r="C599" s="247"/>
      <c r="D599" s="149" t="s">
        <v>219</v>
      </c>
      <c r="E599" s="150">
        <v>2</v>
      </c>
      <c r="F599" s="150">
        <v>78</v>
      </c>
      <c r="G599" s="151" t="s">
        <v>169</v>
      </c>
      <c r="H599" s="152">
        <f t="shared" si="78"/>
        <v>156</v>
      </c>
      <c r="I599" s="103"/>
      <c r="J599" s="250"/>
      <c r="K599" s="158" t="s">
        <v>174</v>
      </c>
      <c r="L599" s="150">
        <v>2</v>
      </c>
      <c r="M599" s="150">
        <v>87</v>
      </c>
      <c r="N599" s="151" t="s">
        <v>171</v>
      </c>
      <c r="O599" s="156">
        <f t="shared" si="79"/>
        <v>139.20000000000002</v>
      </c>
      <c r="P599" s="244"/>
    </row>
    <row r="600" spans="1:16" ht="15" customHeight="1" x14ac:dyDescent="0.25">
      <c r="A600" s="83"/>
      <c r="B600" s="83"/>
      <c r="C600" s="247"/>
      <c r="D600" s="149" t="s">
        <v>175</v>
      </c>
      <c r="E600" s="150">
        <v>2</v>
      </c>
      <c r="F600" s="150">
        <v>87</v>
      </c>
      <c r="G600" s="151" t="s">
        <v>169</v>
      </c>
      <c r="H600" s="152">
        <f t="shared" si="78"/>
        <v>174</v>
      </c>
      <c r="I600" s="102"/>
      <c r="J600" s="250"/>
      <c r="K600" s="160"/>
      <c r="L600" s="161"/>
      <c r="M600" s="161"/>
      <c r="N600" s="151"/>
      <c r="O600" s="156">
        <f t="shared" si="79"/>
        <v>0</v>
      </c>
      <c r="P600" s="244"/>
    </row>
    <row r="601" spans="1:16" ht="15" customHeight="1" x14ac:dyDescent="0.25">
      <c r="A601" s="83"/>
      <c r="B601" s="83"/>
      <c r="C601" s="247"/>
      <c r="D601" s="149" t="s">
        <v>220</v>
      </c>
      <c r="E601" s="150">
        <v>2</v>
      </c>
      <c r="F601" s="150">
        <v>88</v>
      </c>
      <c r="G601" s="155" t="s">
        <v>169</v>
      </c>
      <c r="H601" s="152">
        <f t="shared" si="78"/>
        <v>176</v>
      </c>
      <c r="I601" s="103"/>
      <c r="J601" s="250"/>
      <c r="K601" s="160"/>
      <c r="L601" s="162"/>
      <c r="M601" s="162"/>
      <c r="N601" s="151"/>
      <c r="O601" s="156">
        <f t="shared" si="79"/>
        <v>0</v>
      </c>
      <c r="P601" s="244"/>
    </row>
    <row r="602" spans="1:16" ht="15" customHeight="1" x14ac:dyDescent="0.25">
      <c r="A602" s="83"/>
      <c r="B602" s="83"/>
      <c r="C602" s="247"/>
      <c r="D602" s="149" t="s">
        <v>221</v>
      </c>
      <c r="E602" s="150">
        <v>2</v>
      </c>
      <c r="F602" s="150">
        <v>82</v>
      </c>
      <c r="G602" s="155" t="s">
        <v>169</v>
      </c>
      <c r="H602" s="152">
        <f t="shared" si="78"/>
        <v>164</v>
      </c>
      <c r="I602" s="103"/>
      <c r="J602" s="250"/>
      <c r="K602" s="160"/>
      <c r="L602" s="162"/>
      <c r="M602" s="162"/>
      <c r="N602" s="151"/>
      <c r="O602" s="156">
        <f t="shared" si="79"/>
        <v>0</v>
      </c>
      <c r="P602" s="244"/>
    </row>
    <row r="603" spans="1:16" ht="15" customHeight="1" x14ac:dyDescent="0.25">
      <c r="A603" s="83"/>
      <c r="B603" s="83"/>
      <c r="C603" s="247"/>
      <c r="D603" s="149" t="s">
        <v>184</v>
      </c>
      <c r="E603" s="150">
        <v>2</v>
      </c>
      <c r="F603" s="150">
        <v>84</v>
      </c>
      <c r="G603" s="155" t="s">
        <v>177</v>
      </c>
      <c r="H603" s="152">
        <f t="shared" si="78"/>
        <v>168</v>
      </c>
      <c r="I603" s="102"/>
      <c r="J603" s="250"/>
      <c r="K603" s="160"/>
      <c r="L603" s="162"/>
      <c r="M603" s="162"/>
      <c r="N603" s="151"/>
      <c r="O603" s="156">
        <f t="shared" si="79"/>
        <v>0</v>
      </c>
      <c r="P603" s="244"/>
    </row>
    <row r="604" spans="1:16" ht="15" customHeight="1" x14ac:dyDescent="0.25">
      <c r="A604" s="83"/>
      <c r="B604" s="83"/>
      <c r="C604" s="247"/>
      <c r="D604" s="149" t="s">
        <v>185</v>
      </c>
      <c r="E604" s="150">
        <v>1</v>
      </c>
      <c r="F604" s="150">
        <v>66</v>
      </c>
      <c r="G604" s="155" t="s">
        <v>169</v>
      </c>
      <c r="H604" s="152">
        <f t="shared" si="78"/>
        <v>66</v>
      </c>
      <c r="I604" s="102"/>
      <c r="J604" s="250"/>
      <c r="K604" s="160"/>
      <c r="L604" s="162"/>
      <c r="M604" s="162"/>
      <c r="N604" s="151"/>
      <c r="O604" s="156">
        <f t="shared" si="79"/>
        <v>0</v>
      </c>
      <c r="P604" s="244"/>
    </row>
    <row r="605" spans="1:16" ht="15" customHeight="1" x14ac:dyDescent="0.25">
      <c r="A605" s="83"/>
      <c r="B605" s="83"/>
      <c r="C605" s="247"/>
      <c r="D605" s="149"/>
      <c r="E605" s="163"/>
      <c r="F605" s="159"/>
      <c r="G605" s="155"/>
      <c r="H605" s="152">
        <f t="shared" si="78"/>
        <v>0</v>
      </c>
      <c r="I605" s="102"/>
      <c r="J605" s="250"/>
      <c r="K605" s="164"/>
      <c r="L605" s="165"/>
      <c r="M605" s="165"/>
      <c r="N605" s="151"/>
      <c r="O605" s="156">
        <f t="shared" si="79"/>
        <v>0</v>
      </c>
      <c r="P605" s="244"/>
    </row>
    <row r="606" spans="1:16" ht="15" customHeight="1" x14ac:dyDescent="0.25">
      <c r="A606" s="83"/>
      <c r="B606" s="83"/>
      <c r="C606" s="248"/>
      <c r="D606" s="166"/>
      <c r="E606" s="165"/>
      <c r="F606" s="165"/>
      <c r="G606" s="151"/>
      <c r="H606" s="152">
        <f t="shared" si="78"/>
        <v>0</v>
      </c>
      <c r="I606" s="102"/>
      <c r="J606" s="251"/>
      <c r="K606" s="158"/>
      <c r="L606" s="165"/>
      <c r="M606" s="165"/>
      <c r="N606" s="151"/>
      <c r="O606" s="156">
        <f t="shared" si="79"/>
        <v>0</v>
      </c>
      <c r="P606" s="244"/>
    </row>
    <row r="607" spans="1:16" ht="15" customHeight="1" thickBot="1" x14ac:dyDescent="0.3">
      <c r="A607" s="84"/>
      <c r="B607" s="84"/>
      <c r="C607" s="167"/>
      <c r="D607" s="168"/>
      <c r="E607" s="169">
        <f>SUM(E595:E606)</f>
        <v>17</v>
      </c>
      <c r="F607" s="169">
        <f>SUM(F595:F606)</f>
        <v>813</v>
      </c>
      <c r="G607" s="170"/>
      <c r="H607" s="171">
        <f>SUM(H595:H606)</f>
        <v>1408</v>
      </c>
      <c r="I607" s="104"/>
      <c r="J607" s="167"/>
      <c r="K607" s="172"/>
      <c r="L607" s="169">
        <f>SUM(L595:L606)</f>
        <v>9</v>
      </c>
      <c r="M607" s="169">
        <f>SUM(M595:M606)</f>
        <v>420</v>
      </c>
      <c r="N607" s="170"/>
      <c r="O607" s="169">
        <f>SUM(O595:O606)</f>
        <v>612.00000000000011</v>
      </c>
      <c r="P607" s="245"/>
    </row>
    <row r="608" spans="1:16" ht="15.75" customHeight="1" thickTop="1" thickBot="1" x14ac:dyDescent="0.3">
      <c r="A608" s="23"/>
      <c r="B608" s="23"/>
      <c r="C608" s="23"/>
      <c r="D608" s="23"/>
      <c r="E608" s="4"/>
      <c r="F608" s="4"/>
      <c r="G608" s="31"/>
      <c r="H608" s="4"/>
      <c r="I608" s="23"/>
      <c r="J608" s="23"/>
      <c r="K608" s="23"/>
      <c r="L608" s="4"/>
      <c r="M608" s="4"/>
      <c r="N608" s="31"/>
      <c r="O608" s="4"/>
      <c r="P608" s="23"/>
    </row>
    <row r="609" spans="1:16" ht="15.75" customHeight="1" thickTop="1" x14ac:dyDescent="0.25">
      <c r="A609" s="141" t="s">
        <v>5</v>
      </c>
      <c r="B609" s="95" t="s">
        <v>6</v>
      </c>
      <c r="C609" s="246"/>
      <c r="D609" s="96" t="s">
        <v>162</v>
      </c>
      <c r="E609" s="108" t="s">
        <v>163</v>
      </c>
      <c r="F609" s="108" t="s">
        <v>164</v>
      </c>
      <c r="G609" s="98"/>
      <c r="H609" s="108" t="s">
        <v>165</v>
      </c>
      <c r="I609" s="99"/>
      <c r="J609" s="249" t="s">
        <v>166</v>
      </c>
      <c r="K609" s="97" t="s">
        <v>162</v>
      </c>
      <c r="L609" s="108" t="s">
        <v>163</v>
      </c>
      <c r="M609" s="108" t="s">
        <v>164</v>
      </c>
      <c r="N609" s="98"/>
      <c r="O609" s="108" t="s">
        <v>167</v>
      </c>
      <c r="P609" s="100" t="s">
        <v>7</v>
      </c>
    </row>
    <row r="610" spans="1:16" x14ac:dyDescent="0.25">
      <c r="A610" s="101">
        <v>41</v>
      </c>
      <c r="B610" s="148">
        <v>22039042</v>
      </c>
      <c r="C610" s="247"/>
      <c r="D610" s="149" t="s">
        <v>215</v>
      </c>
      <c r="E610" s="150">
        <v>2</v>
      </c>
      <c r="F610" s="150">
        <v>90</v>
      </c>
      <c r="G610" s="151" t="s">
        <v>169</v>
      </c>
      <c r="H610" s="152">
        <f t="shared" ref="H610:H621" si="80">E610*F610</f>
        <v>180</v>
      </c>
      <c r="I610" s="102"/>
      <c r="J610" s="250"/>
      <c r="K610" s="153" t="s">
        <v>168</v>
      </c>
      <c r="L610" s="154">
        <v>2</v>
      </c>
      <c r="M610" s="154">
        <v>84</v>
      </c>
      <c r="N610" s="155" t="s">
        <v>171</v>
      </c>
      <c r="O610" s="156">
        <f>M610*L610*0.8</f>
        <v>134.4</v>
      </c>
      <c r="P610" s="243">
        <f>(H622+O622)/(E622+(0.8*L622))</f>
        <v>83.992307692307705</v>
      </c>
    </row>
    <row r="611" spans="1:16" x14ac:dyDescent="0.25">
      <c r="A611" s="83"/>
      <c r="B611" s="83"/>
      <c r="C611" s="247"/>
      <c r="D611" s="149" t="s">
        <v>218</v>
      </c>
      <c r="E611" s="157">
        <v>2</v>
      </c>
      <c r="F611" s="154">
        <v>80</v>
      </c>
      <c r="G611" s="151" t="s">
        <v>169</v>
      </c>
      <c r="H611" s="152">
        <f t="shared" si="80"/>
        <v>160</v>
      </c>
      <c r="I611" s="103"/>
      <c r="J611" s="250"/>
      <c r="K611" s="153" t="s">
        <v>186</v>
      </c>
      <c r="L611" s="154">
        <v>2</v>
      </c>
      <c r="M611" s="154">
        <v>91</v>
      </c>
      <c r="N611" s="151" t="s">
        <v>171</v>
      </c>
      <c r="O611" s="156">
        <f t="shared" ref="O611:O621" si="81">M611*L611*0.8</f>
        <v>145.6</v>
      </c>
      <c r="P611" s="244"/>
    </row>
    <row r="612" spans="1:16" x14ac:dyDescent="0.25">
      <c r="A612" s="83"/>
      <c r="B612" s="83"/>
      <c r="C612" s="247"/>
      <c r="D612" s="149" t="s">
        <v>182</v>
      </c>
      <c r="E612" s="154">
        <v>1</v>
      </c>
      <c r="F612" s="154">
        <v>84</v>
      </c>
      <c r="G612" s="151" t="s">
        <v>177</v>
      </c>
      <c r="H612" s="152">
        <f t="shared" si="80"/>
        <v>84</v>
      </c>
      <c r="I612" s="103"/>
      <c r="J612" s="250"/>
      <c r="K612" s="158" t="s">
        <v>203</v>
      </c>
      <c r="L612" s="150">
        <v>2</v>
      </c>
      <c r="M612" s="150">
        <v>91</v>
      </c>
      <c r="N612" s="151" t="s">
        <v>171</v>
      </c>
      <c r="O612" s="156">
        <f t="shared" si="81"/>
        <v>145.6</v>
      </c>
      <c r="P612" s="244"/>
    </row>
    <row r="613" spans="1:16" x14ac:dyDescent="0.25">
      <c r="A613" s="83"/>
      <c r="B613" s="83"/>
      <c r="C613" s="247"/>
      <c r="D613" s="149" t="s">
        <v>176</v>
      </c>
      <c r="E613" s="150">
        <v>1</v>
      </c>
      <c r="F613" s="159">
        <v>75</v>
      </c>
      <c r="G613" s="151" t="s">
        <v>177</v>
      </c>
      <c r="H613" s="152">
        <f t="shared" si="80"/>
        <v>75</v>
      </c>
      <c r="I613" s="103"/>
      <c r="J613" s="250"/>
      <c r="K613" s="158" t="s">
        <v>196</v>
      </c>
      <c r="L613" s="150">
        <v>1</v>
      </c>
      <c r="M613" s="150">
        <v>78</v>
      </c>
      <c r="N613" s="151" t="s">
        <v>208</v>
      </c>
      <c r="O613" s="156">
        <f t="shared" si="81"/>
        <v>62.400000000000006</v>
      </c>
      <c r="P613" s="244"/>
    </row>
    <row r="614" spans="1:16" x14ac:dyDescent="0.25">
      <c r="A614" s="83"/>
      <c r="B614" s="83"/>
      <c r="C614" s="247"/>
      <c r="D614" s="149" t="s">
        <v>180</v>
      </c>
      <c r="E614" s="150">
        <v>1</v>
      </c>
      <c r="F614" s="159">
        <v>75</v>
      </c>
      <c r="G614" s="151" t="s">
        <v>177</v>
      </c>
      <c r="H614" s="152">
        <f t="shared" si="80"/>
        <v>75</v>
      </c>
      <c r="I614" s="103"/>
      <c r="J614" s="250"/>
      <c r="K614" s="158" t="s">
        <v>193</v>
      </c>
      <c r="L614" s="150">
        <v>1</v>
      </c>
      <c r="M614" s="159">
        <v>75</v>
      </c>
      <c r="N614" s="151" t="s">
        <v>179</v>
      </c>
      <c r="O614" s="156">
        <f t="shared" si="81"/>
        <v>60</v>
      </c>
      <c r="P614" s="244"/>
    </row>
    <row r="615" spans="1:16" x14ac:dyDescent="0.25">
      <c r="A615" s="83"/>
      <c r="B615" s="83"/>
      <c r="C615" s="247"/>
      <c r="D615" s="149" t="s">
        <v>219</v>
      </c>
      <c r="E615" s="150">
        <v>2</v>
      </c>
      <c r="F615" s="150">
        <v>76</v>
      </c>
      <c r="G615" s="151" t="s">
        <v>169</v>
      </c>
      <c r="H615" s="152">
        <f t="shared" si="80"/>
        <v>152</v>
      </c>
      <c r="I615" s="102"/>
      <c r="J615" s="250"/>
      <c r="K615" s="160" t="s">
        <v>201</v>
      </c>
      <c r="L615" s="154">
        <v>2</v>
      </c>
      <c r="M615" s="154">
        <v>98</v>
      </c>
      <c r="N615" s="151" t="s">
        <v>171</v>
      </c>
      <c r="O615" s="156">
        <f t="shared" si="81"/>
        <v>156.80000000000001</v>
      </c>
      <c r="P615" s="244"/>
    </row>
    <row r="616" spans="1:16" x14ac:dyDescent="0.25">
      <c r="A616" s="83"/>
      <c r="B616" s="83"/>
      <c r="C616" s="247"/>
      <c r="D616" s="149" t="s">
        <v>175</v>
      </c>
      <c r="E616" s="150">
        <v>2</v>
      </c>
      <c r="F616" s="150">
        <v>91</v>
      </c>
      <c r="G616" s="155" t="s">
        <v>169</v>
      </c>
      <c r="H616" s="152">
        <f t="shared" si="80"/>
        <v>182</v>
      </c>
      <c r="I616" s="103"/>
      <c r="J616" s="250"/>
      <c r="K616" s="160"/>
      <c r="L616" s="162"/>
      <c r="M616" s="162"/>
      <c r="N616" s="151"/>
      <c r="O616" s="156">
        <f t="shared" si="81"/>
        <v>0</v>
      </c>
      <c r="P616" s="244"/>
    </row>
    <row r="617" spans="1:16" x14ac:dyDescent="0.25">
      <c r="A617" s="83"/>
      <c r="B617" s="83"/>
      <c r="C617" s="247"/>
      <c r="D617" s="149" t="s">
        <v>184</v>
      </c>
      <c r="E617" s="150">
        <v>2</v>
      </c>
      <c r="F617" s="150">
        <v>83</v>
      </c>
      <c r="G617" s="155" t="s">
        <v>177</v>
      </c>
      <c r="H617" s="152">
        <f t="shared" si="80"/>
        <v>166</v>
      </c>
      <c r="I617" s="103"/>
      <c r="J617" s="250"/>
      <c r="K617" s="160"/>
      <c r="L617" s="162"/>
      <c r="M617" s="162"/>
      <c r="N617" s="151"/>
      <c r="O617" s="156">
        <f t="shared" si="81"/>
        <v>0</v>
      </c>
      <c r="P617" s="244"/>
    </row>
    <row r="618" spans="1:16" x14ac:dyDescent="0.25">
      <c r="A618" s="83"/>
      <c r="B618" s="83"/>
      <c r="C618" s="247"/>
      <c r="D618" s="149" t="s">
        <v>220</v>
      </c>
      <c r="E618" s="150">
        <v>2</v>
      </c>
      <c r="F618" s="150">
        <v>90</v>
      </c>
      <c r="G618" s="155" t="s">
        <v>169</v>
      </c>
      <c r="H618" s="152">
        <f t="shared" si="80"/>
        <v>180</v>
      </c>
      <c r="I618" s="102"/>
      <c r="J618" s="250"/>
      <c r="K618" s="160"/>
      <c r="L618" s="162"/>
      <c r="M618" s="162"/>
      <c r="N618" s="151"/>
      <c r="O618" s="156">
        <f t="shared" si="81"/>
        <v>0</v>
      </c>
      <c r="P618" s="244"/>
    </row>
    <row r="619" spans="1:16" x14ac:dyDescent="0.25">
      <c r="A619" s="83"/>
      <c r="B619" s="83"/>
      <c r="C619" s="247"/>
      <c r="D619" s="149" t="s">
        <v>221</v>
      </c>
      <c r="E619" s="150">
        <v>2</v>
      </c>
      <c r="F619" s="150">
        <v>78</v>
      </c>
      <c r="G619" s="155" t="s">
        <v>169</v>
      </c>
      <c r="H619" s="152">
        <f t="shared" si="80"/>
        <v>156</v>
      </c>
      <c r="I619" s="102"/>
      <c r="J619" s="250"/>
      <c r="K619" s="160"/>
      <c r="L619" s="162"/>
      <c r="M619" s="162"/>
      <c r="N619" s="151"/>
      <c r="O619" s="156">
        <f t="shared" si="81"/>
        <v>0</v>
      </c>
      <c r="P619" s="244"/>
    </row>
    <row r="620" spans="1:16" x14ac:dyDescent="0.25">
      <c r="A620" s="83"/>
      <c r="B620" s="83"/>
      <c r="C620" s="247"/>
      <c r="D620" s="149" t="s">
        <v>185</v>
      </c>
      <c r="E620" s="157">
        <v>1</v>
      </c>
      <c r="F620" s="150">
        <v>69</v>
      </c>
      <c r="G620" s="155" t="s">
        <v>169</v>
      </c>
      <c r="H620" s="152">
        <f t="shared" si="80"/>
        <v>69</v>
      </c>
      <c r="I620" s="102"/>
      <c r="J620" s="250"/>
      <c r="K620" s="164"/>
      <c r="L620" s="165"/>
      <c r="M620" s="165"/>
      <c r="N620" s="151"/>
      <c r="O620" s="156">
        <f t="shared" si="81"/>
        <v>0</v>
      </c>
      <c r="P620" s="244"/>
    </row>
    <row r="621" spans="1:16" x14ac:dyDescent="0.25">
      <c r="A621" s="83"/>
      <c r="B621" s="83"/>
      <c r="C621" s="248"/>
      <c r="D621" s="166"/>
      <c r="E621" s="165"/>
      <c r="F621" s="165"/>
      <c r="G621" s="151"/>
      <c r="H621" s="152">
        <f t="shared" si="80"/>
        <v>0</v>
      </c>
      <c r="I621" s="102"/>
      <c r="J621" s="251"/>
      <c r="K621" s="158"/>
      <c r="L621" s="165"/>
      <c r="M621" s="165"/>
      <c r="N621" s="151"/>
      <c r="O621" s="156">
        <f t="shared" si="81"/>
        <v>0</v>
      </c>
      <c r="P621" s="244"/>
    </row>
    <row r="622" spans="1:16" ht="14.4" customHeight="1" thickBot="1" x14ac:dyDescent="0.3">
      <c r="A622" s="84"/>
      <c r="B622" s="84"/>
      <c r="C622" s="167"/>
      <c r="D622" s="168"/>
      <c r="E622" s="169">
        <f>SUM(E610:E621)</f>
        <v>18</v>
      </c>
      <c r="F622" s="169">
        <f>SUM(F610:F621)</f>
        <v>891</v>
      </c>
      <c r="G622" s="170"/>
      <c r="H622" s="171">
        <f>SUM(H610:H621)</f>
        <v>1479</v>
      </c>
      <c r="I622" s="104"/>
      <c r="J622" s="167"/>
      <c r="K622" s="172"/>
      <c r="L622" s="169">
        <f>SUM(L610:L621)</f>
        <v>10</v>
      </c>
      <c r="M622" s="169">
        <f>SUM(M610:M621)</f>
        <v>517</v>
      </c>
      <c r="N622" s="170"/>
      <c r="O622" s="169">
        <f>SUM(O610:O621)</f>
        <v>704.8</v>
      </c>
      <c r="P622" s="245"/>
    </row>
    <row r="623" spans="1:16" ht="15" customHeight="1" thickTop="1" thickBot="1" x14ac:dyDescent="0.3">
      <c r="A623" s="23"/>
      <c r="B623" s="23"/>
      <c r="C623" s="23"/>
      <c r="D623" s="23"/>
      <c r="E623" s="4"/>
      <c r="F623" s="4"/>
      <c r="G623" s="31"/>
      <c r="H623" s="4"/>
      <c r="I623" s="23"/>
      <c r="J623" s="23"/>
      <c r="K623" s="23"/>
      <c r="L623" s="4"/>
      <c r="M623" s="4"/>
      <c r="N623" s="31"/>
      <c r="O623" s="4"/>
      <c r="P623" s="23"/>
    </row>
    <row r="624" spans="1:16" ht="27" customHeight="1" thickTop="1" x14ac:dyDescent="0.25">
      <c r="A624" s="141" t="s">
        <v>5</v>
      </c>
      <c r="B624" s="95" t="s">
        <v>6</v>
      </c>
      <c r="C624" s="246"/>
      <c r="D624" s="96" t="s">
        <v>162</v>
      </c>
      <c r="E624" s="108" t="s">
        <v>163</v>
      </c>
      <c r="F624" s="108" t="s">
        <v>164</v>
      </c>
      <c r="G624" s="98"/>
      <c r="H624" s="108" t="s">
        <v>165</v>
      </c>
      <c r="I624" s="99"/>
      <c r="J624" s="249" t="s">
        <v>166</v>
      </c>
      <c r="K624" s="97" t="s">
        <v>162</v>
      </c>
      <c r="L624" s="108" t="s">
        <v>163</v>
      </c>
      <c r="M624" s="108" t="s">
        <v>164</v>
      </c>
      <c r="N624" s="98"/>
      <c r="O624" s="108" t="s">
        <v>167</v>
      </c>
      <c r="P624" s="100" t="s">
        <v>7</v>
      </c>
    </row>
    <row r="625" spans="1:16" x14ac:dyDescent="0.25">
      <c r="A625" s="101">
        <v>42</v>
      </c>
      <c r="B625" s="148">
        <v>22039043</v>
      </c>
      <c r="C625" s="247"/>
      <c r="D625" s="149" t="s">
        <v>215</v>
      </c>
      <c r="E625" s="150">
        <v>2</v>
      </c>
      <c r="F625" s="150">
        <v>95</v>
      </c>
      <c r="G625" s="151" t="s">
        <v>169</v>
      </c>
      <c r="H625" s="152">
        <f t="shared" ref="H625:H636" si="82">E625*F625</f>
        <v>190</v>
      </c>
      <c r="I625" s="102"/>
      <c r="J625" s="250"/>
      <c r="K625" s="153" t="s">
        <v>210</v>
      </c>
      <c r="L625" s="154">
        <v>1</v>
      </c>
      <c r="M625" s="154">
        <v>87</v>
      </c>
      <c r="N625" s="155" t="s">
        <v>179</v>
      </c>
      <c r="O625" s="156">
        <f>M625*L625*0.8</f>
        <v>69.600000000000009</v>
      </c>
      <c r="P625" s="243">
        <f>(H637+O637)/(E637+(0.8*L637))</f>
        <v>84.380597014925371</v>
      </c>
    </row>
    <row r="626" spans="1:16" x14ac:dyDescent="0.25">
      <c r="A626" s="83"/>
      <c r="B626" s="83"/>
      <c r="C626" s="247"/>
      <c r="D626" s="149" t="s">
        <v>218</v>
      </c>
      <c r="E626" s="157">
        <v>2</v>
      </c>
      <c r="F626" s="154">
        <v>90</v>
      </c>
      <c r="G626" s="151" t="s">
        <v>169</v>
      </c>
      <c r="H626" s="152">
        <f t="shared" si="82"/>
        <v>180</v>
      </c>
      <c r="I626" s="103"/>
      <c r="J626" s="250"/>
      <c r="K626" s="153" t="s">
        <v>168</v>
      </c>
      <c r="L626" s="154">
        <v>2</v>
      </c>
      <c r="M626" s="154">
        <v>86</v>
      </c>
      <c r="N626" s="151" t="s">
        <v>171</v>
      </c>
      <c r="O626" s="156">
        <f t="shared" ref="O626:O636" si="83">M626*L626*0.8</f>
        <v>137.6</v>
      </c>
      <c r="P626" s="244"/>
    </row>
    <row r="627" spans="1:16" x14ac:dyDescent="0.25">
      <c r="A627" s="83"/>
      <c r="B627" s="83"/>
      <c r="C627" s="247"/>
      <c r="D627" s="149" t="s">
        <v>182</v>
      </c>
      <c r="E627" s="154">
        <v>1</v>
      </c>
      <c r="F627" s="154">
        <v>83</v>
      </c>
      <c r="G627" s="151" t="s">
        <v>177</v>
      </c>
      <c r="H627" s="152">
        <f t="shared" si="82"/>
        <v>83</v>
      </c>
      <c r="I627" s="103"/>
      <c r="J627" s="250"/>
      <c r="K627" s="158" t="s">
        <v>170</v>
      </c>
      <c r="L627" s="150">
        <v>2</v>
      </c>
      <c r="M627" s="150">
        <v>80</v>
      </c>
      <c r="N627" s="151" t="s">
        <v>171</v>
      </c>
      <c r="O627" s="156">
        <f t="shared" si="83"/>
        <v>128</v>
      </c>
      <c r="P627" s="244"/>
    </row>
    <row r="628" spans="1:16" x14ac:dyDescent="0.25">
      <c r="A628" s="83"/>
      <c r="B628" s="83"/>
      <c r="C628" s="247"/>
      <c r="D628" s="149" t="s">
        <v>176</v>
      </c>
      <c r="E628" s="150">
        <v>1</v>
      </c>
      <c r="F628" s="159">
        <v>75</v>
      </c>
      <c r="G628" s="151" t="s">
        <v>177</v>
      </c>
      <c r="H628" s="152">
        <f t="shared" si="82"/>
        <v>75</v>
      </c>
      <c r="I628" s="103"/>
      <c r="J628" s="250"/>
      <c r="K628" s="158" t="s">
        <v>199</v>
      </c>
      <c r="L628" s="150">
        <v>2</v>
      </c>
      <c r="M628" s="150">
        <v>85</v>
      </c>
      <c r="N628" s="151" t="s">
        <v>208</v>
      </c>
      <c r="O628" s="156">
        <f t="shared" si="83"/>
        <v>136</v>
      </c>
      <c r="P628" s="244"/>
    </row>
    <row r="629" spans="1:16" x14ac:dyDescent="0.25">
      <c r="A629" s="83"/>
      <c r="B629" s="83"/>
      <c r="C629" s="247"/>
      <c r="D629" s="149" t="s">
        <v>180</v>
      </c>
      <c r="E629" s="150">
        <v>1</v>
      </c>
      <c r="F629" s="159">
        <v>75</v>
      </c>
      <c r="G629" s="151" t="s">
        <v>177</v>
      </c>
      <c r="H629" s="152">
        <f t="shared" si="82"/>
        <v>75</v>
      </c>
      <c r="I629" s="103"/>
      <c r="J629" s="250"/>
      <c r="K629" s="158" t="s">
        <v>186</v>
      </c>
      <c r="L629" s="150">
        <v>2</v>
      </c>
      <c r="M629" s="150">
        <v>86</v>
      </c>
      <c r="N629" s="151" t="s">
        <v>171</v>
      </c>
      <c r="O629" s="156">
        <f t="shared" si="83"/>
        <v>137.6</v>
      </c>
      <c r="P629" s="244"/>
    </row>
    <row r="630" spans="1:16" x14ac:dyDescent="0.25">
      <c r="A630" s="83"/>
      <c r="B630" s="83"/>
      <c r="C630" s="247"/>
      <c r="D630" s="149" t="s">
        <v>219</v>
      </c>
      <c r="E630" s="150">
        <v>2</v>
      </c>
      <c r="F630" s="150">
        <v>73</v>
      </c>
      <c r="G630" s="151" t="s">
        <v>169</v>
      </c>
      <c r="H630" s="152">
        <f t="shared" si="82"/>
        <v>146</v>
      </c>
      <c r="I630" s="102"/>
      <c r="J630" s="250"/>
      <c r="K630" s="160" t="s">
        <v>174</v>
      </c>
      <c r="L630" s="154">
        <v>2</v>
      </c>
      <c r="M630" s="154">
        <v>91</v>
      </c>
      <c r="N630" s="151" t="s">
        <v>171</v>
      </c>
      <c r="O630" s="156">
        <f t="shared" si="83"/>
        <v>145.6</v>
      </c>
      <c r="P630" s="244"/>
    </row>
    <row r="631" spans="1:16" x14ac:dyDescent="0.25">
      <c r="A631" s="83"/>
      <c r="B631" s="83"/>
      <c r="C631" s="247"/>
      <c r="D631" s="149" t="s">
        <v>175</v>
      </c>
      <c r="E631" s="150">
        <v>2</v>
      </c>
      <c r="F631" s="150">
        <v>87</v>
      </c>
      <c r="G631" s="155" t="s">
        <v>169</v>
      </c>
      <c r="H631" s="152">
        <f t="shared" si="82"/>
        <v>174</v>
      </c>
      <c r="I631" s="103"/>
      <c r="J631" s="250"/>
      <c r="K631" s="160"/>
      <c r="L631" s="162"/>
      <c r="M631" s="162"/>
      <c r="N631" s="151"/>
      <c r="O631" s="156">
        <f t="shared" si="83"/>
        <v>0</v>
      </c>
      <c r="P631" s="244"/>
    </row>
    <row r="632" spans="1:16" x14ac:dyDescent="0.25">
      <c r="A632" s="83"/>
      <c r="B632" s="83"/>
      <c r="C632" s="247"/>
      <c r="D632" s="149" t="s">
        <v>220</v>
      </c>
      <c r="E632" s="150">
        <v>2</v>
      </c>
      <c r="F632" s="150">
        <v>85</v>
      </c>
      <c r="G632" s="155" t="s">
        <v>169</v>
      </c>
      <c r="H632" s="152">
        <f t="shared" si="82"/>
        <v>170</v>
      </c>
      <c r="I632" s="103"/>
      <c r="J632" s="250"/>
      <c r="K632" s="160"/>
      <c r="L632" s="162"/>
      <c r="M632" s="162"/>
      <c r="N632" s="151"/>
      <c r="O632" s="156">
        <f t="shared" si="83"/>
        <v>0</v>
      </c>
      <c r="P632" s="244"/>
    </row>
    <row r="633" spans="1:16" x14ac:dyDescent="0.25">
      <c r="A633" s="83"/>
      <c r="B633" s="83"/>
      <c r="C633" s="247"/>
      <c r="D633" s="149" t="s">
        <v>221</v>
      </c>
      <c r="E633" s="150">
        <v>2</v>
      </c>
      <c r="F633" s="150">
        <v>88</v>
      </c>
      <c r="G633" s="155" t="s">
        <v>169</v>
      </c>
      <c r="H633" s="152">
        <f t="shared" si="82"/>
        <v>176</v>
      </c>
      <c r="I633" s="102"/>
      <c r="J633" s="250"/>
      <c r="K633" s="160"/>
      <c r="L633" s="162"/>
      <c r="M633" s="162"/>
      <c r="N633" s="151"/>
      <c r="O633" s="156">
        <f t="shared" si="83"/>
        <v>0</v>
      </c>
      <c r="P633" s="244"/>
    </row>
    <row r="634" spans="1:16" x14ac:dyDescent="0.25">
      <c r="A634" s="83"/>
      <c r="B634" s="83"/>
      <c r="C634" s="247"/>
      <c r="D634" s="149" t="s">
        <v>184</v>
      </c>
      <c r="E634" s="150">
        <v>2</v>
      </c>
      <c r="F634" s="150">
        <v>87</v>
      </c>
      <c r="G634" s="155" t="s">
        <v>177</v>
      </c>
      <c r="H634" s="152">
        <f t="shared" si="82"/>
        <v>174</v>
      </c>
      <c r="I634" s="102"/>
      <c r="J634" s="250"/>
      <c r="K634" s="160"/>
      <c r="L634" s="162"/>
      <c r="M634" s="162"/>
      <c r="N634" s="151"/>
      <c r="O634" s="156">
        <f t="shared" si="83"/>
        <v>0</v>
      </c>
      <c r="P634" s="244"/>
    </row>
    <row r="635" spans="1:16" x14ac:dyDescent="0.25">
      <c r="A635" s="83"/>
      <c r="B635" s="83"/>
      <c r="C635" s="247"/>
      <c r="D635" s="149" t="s">
        <v>185</v>
      </c>
      <c r="E635" s="157">
        <v>1</v>
      </c>
      <c r="F635" s="150">
        <v>64</v>
      </c>
      <c r="G635" s="155" t="s">
        <v>169</v>
      </c>
      <c r="H635" s="152">
        <f t="shared" si="82"/>
        <v>64</v>
      </c>
      <c r="I635" s="102"/>
      <c r="J635" s="250"/>
      <c r="K635" s="164"/>
      <c r="L635" s="165"/>
      <c r="M635" s="165"/>
      <c r="N635" s="151"/>
      <c r="O635" s="156">
        <f t="shared" si="83"/>
        <v>0</v>
      </c>
      <c r="P635" s="244"/>
    </row>
    <row r="636" spans="1:16" x14ac:dyDescent="0.25">
      <c r="A636" s="83"/>
      <c r="B636" s="83"/>
      <c r="C636" s="248"/>
      <c r="D636" s="166"/>
      <c r="E636" s="165"/>
      <c r="F636" s="165"/>
      <c r="G636" s="151"/>
      <c r="H636" s="152">
        <f t="shared" si="82"/>
        <v>0</v>
      </c>
      <c r="I636" s="102"/>
      <c r="J636" s="251"/>
      <c r="K636" s="158"/>
      <c r="L636" s="165"/>
      <c r="M636" s="165"/>
      <c r="N636" s="151"/>
      <c r="O636" s="156">
        <f t="shared" si="83"/>
        <v>0</v>
      </c>
      <c r="P636" s="244"/>
    </row>
    <row r="637" spans="1:16" ht="14.4" customHeight="1" thickBot="1" x14ac:dyDescent="0.3">
      <c r="A637" s="84"/>
      <c r="B637" s="84"/>
      <c r="C637" s="167"/>
      <c r="D637" s="168"/>
      <c r="E637" s="169">
        <f>SUM(E625:E636)</f>
        <v>18</v>
      </c>
      <c r="F637" s="169">
        <f>SUM(F625:F636)</f>
        <v>902</v>
      </c>
      <c r="G637" s="170"/>
      <c r="H637" s="171">
        <f>SUM(H625:H636)</f>
        <v>1507</v>
      </c>
      <c r="I637" s="104"/>
      <c r="J637" s="167"/>
      <c r="K637" s="172"/>
      <c r="L637" s="169">
        <f>SUM(L625:L636)</f>
        <v>11</v>
      </c>
      <c r="M637" s="169">
        <f>SUM(M625:M636)</f>
        <v>515</v>
      </c>
      <c r="N637" s="170"/>
      <c r="O637" s="169">
        <f>SUM(O625:O636)</f>
        <v>754.4</v>
      </c>
      <c r="P637" s="245"/>
    </row>
    <row r="638" spans="1:16" ht="15" customHeight="1" thickTop="1" thickBot="1" x14ac:dyDescent="0.3">
      <c r="A638" s="23"/>
      <c r="B638" s="23"/>
      <c r="C638" s="23"/>
      <c r="D638" s="23"/>
      <c r="E638" s="4"/>
      <c r="F638" s="4"/>
      <c r="G638" s="31"/>
      <c r="H638" s="4"/>
      <c r="I638" s="23"/>
      <c r="J638" s="23"/>
      <c r="K638" s="23"/>
      <c r="L638" s="4"/>
      <c r="M638" s="4"/>
      <c r="N638" s="31"/>
      <c r="O638" s="4"/>
      <c r="P638" s="23"/>
    </row>
    <row r="639" spans="1:16" ht="27" customHeight="1" thickTop="1" x14ac:dyDescent="0.25">
      <c r="A639" s="141" t="s">
        <v>5</v>
      </c>
      <c r="B639" s="95" t="s">
        <v>6</v>
      </c>
      <c r="C639" s="246"/>
      <c r="D639" s="96" t="s">
        <v>162</v>
      </c>
      <c r="E639" s="108" t="s">
        <v>163</v>
      </c>
      <c r="F639" s="108" t="s">
        <v>164</v>
      </c>
      <c r="G639" s="98"/>
      <c r="H639" s="108" t="s">
        <v>165</v>
      </c>
      <c r="I639" s="99"/>
      <c r="J639" s="249" t="s">
        <v>166</v>
      </c>
      <c r="K639" s="97" t="s">
        <v>162</v>
      </c>
      <c r="L639" s="108" t="s">
        <v>163</v>
      </c>
      <c r="M639" s="108" t="s">
        <v>164</v>
      </c>
      <c r="N639" s="98"/>
      <c r="O639" s="108" t="s">
        <v>167</v>
      </c>
      <c r="P639" s="100" t="s">
        <v>7</v>
      </c>
    </row>
    <row r="640" spans="1:16" x14ac:dyDescent="0.25">
      <c r="A640" s="101">
        <v>43</v>
      </c>
      <c r="B640" s="148">
        <v>22039044</v>
      </c>
      <c r="C640" s="247"/>
      <c r="D640" s="149" t="s">
        <v>215</v>
      </c>
      <c r="E640" s="150">
        <v>2</v>
      </c>
      <c r="F640" s="150">
        <v>91</v>
      </c>
      <c r="G640" s="151" t="s">
        <v>169</v>
      </c>
      <c r="H640" s="152">
        <f t="shared" ref="H640:H651" si="84">E640*F640</f>
        <v>182</v>
      </c>
      <c r="I640" s="102"/>
      <c r="J640" s="250"/>
      <c r="K640" s="153" t="s">
        <v>168</v>
      </c>
      <c r="L640" s="154">
        <v>2</v>
      </c>
      <c r="M640" s="154">
        <v>83</v>
      </c>
      <c r="N640" s="155" t="s">
        <v>171</v>
      </c>
      <c r="O640" s="156">
        <f>M640*L640*0.8</f>
        <v>132.80000000000001</v>
      </c>
      <c r="P640" s="243">
        <f>(H652+O652)/(E652+(0.8*L652))</f>
        <v>83.692307692307693</v>
      </c>
    </row>
    <row r="641" spans="1:16" x14ac:dyDescent="0.25">
      <c r="A641" s="83"/>
      <c r="B641" s="83"/>
      <c r="C641" s="247"/>
      <c r="D641" s="149" t="s">
        <v>218</v>
      </c>
      <c r="E641" s="157">
        <v>2</v>
      </c>
      <c r="F641" s="154">
        <v>90</v>
      </c>
      <c r="G641" s="151" t="s">
        <v>169</v>
      </c>
      <c r="H641" s="152">
        <f t="shared" si="84"/>
        <v>180</v>
      </c>
      <c r="I641" s="103"/>
      <c r="J641" s="250"/>
      <c r="K641" s="153" t="s">
        <v>170</v>
      </c>
      <c r="L641" s="154">
        <v>2</v>
      </c>
      <c r="M641" s="154">
        <v>90</v>
      </c>
      <c r="N641" s="151" t="s">
        <v>171</v>
      </c>
      <c r="O641" s="156">
        <f t="shared" ref="O641:O651" si="85">M641*L641*0.8</f>
        <v>144</v>
      </c>
      <c r="P641" s="244"/>
    </row>
    <row r="642" spans="1:16" x14ac:dyDescent="0.25">
      <c r="A642" s="83"/>
      <c r="B642" s="83"/>
      <c r="C642" s="247"/>
      <c r="D642" s="149" t="s">
        <v>176</v>
      </c>
      <c r="E642" s="154">
        <v>1</v>
      </c>
      <c r="F642" s="161">
        <v>75</v>
      </c>
      <c r="G642" s="151" t="s">
        <v>177</v>
      </c>
      <c r="H642" s="152">
        <f t="shared" si="84"/>
        <v>75</v>
      </c>
      <c r="I642" s="103"/>
      <c r="J642" s="250"/>
      <c r="K642" s="158" t="s">
        <v>193</v>
      </c>
      <c r="L642" s="150">
        <v>1</v>
      </c>
      <c r="M642" s="159">
        <v>75</v>
      </c>
      <c r="N642" s="151" t="s">
        <v>179</v>
      </c>
      <c r="O642" s="156">
        <f t="shared" si="85"/>
        <v>60</v>
      </c>
      <c r="P642" s="244"/>
    </row>
    <row r="643" spans="1:16" x14ac:dyDescent="0.25">
      <c r="A643" s="83"/>
      <c r="B643" s="83"/>
      <c r="C643" s="247"/>
      <c r="D643" s="149" t="s">
        <v>180</v>
      </c>
      <c r="E643" s="150">
        <v>1</v>
      </c>
      <c r="F643" s="159">
        <v>75</v>
      </c>
      <c r="G643" s="151" t="s">
        <v>177</v>
      </c>
      <c r="H643" s="152">
        <f t="shared" si="84"/>
        <v>75</v>
      </c>
      <c r="I643" s="103"/>
      <c r="J643" s="250"/>
      <c r="K643" s="158" t="s">
        <v>201</v>
      </c>
      <c r="L643" s="150">
        <v>2</v>
      </c>
      <c r="M643" s="150">
        <v>97</v>
      </c>
      <c r="N643" s="151" t="s">
        <v>171</v>
      </c>
      <c r="O643" s="156">
        <f t="shared" si="85"/>
        <v>155.20000000000002</v>
      </c>
      <c r="P643" s="244"/>
    </row>
    <row r="644" spans="1:16" x14ac:dyDescent="0.25">
      <c r="A644" s="83"/>
      <c r="B644" s="83"/>
      <c r="C644" s="247"/>
      <c r="D644" s="149" t="s">
        <v>219</v>
      </c>
      <c r="E644" s="150">
        <v>2</v>
      </c>
      <c r="F644" s="150">
        <v>79</v>
      </c>
      <c r="G644" s="151" t="s">
        <v>169</v>
      </c>
      <c r="H644" s="152">
        <f t="shared" si="84"/>
        <v>158</v>
      </c>
      <c r="I644" s="103"/>
      <c r="J644" s="250"/>
      <c r="K644" s="158" t="s">
        <v>197</v>
      </c>
      <c r="L644" s="150">
        <v>3</v>
      </c>
      <c r="M644" s="150">
        <v>85</v>
      </c>
      <c r="N644" s="151" t="s">
        <v>171</v>
      </c>
      <c r="O644" s="156">
        <f t="shared" si="85"/>
        <v>204</v>
      </c>
      <c r="P644" s="244"/>
    </row>
    <row r="645" spans="1:16" x14ac:dyDescent="0.25">
      <c r="A645" s="83"/>
      <c r="B645" s="83"/>
      <c r="C645" s="247"/>
      <c r="D645" s="149" t="s">
        <v>175</v>
      </c>
      <c r="E645" s="150">
        <v>2</v>
      </c>
      <c r="F645" s="150">
        <v>86</v>
      </c>
      <c r="G645" s="151" t="s">
        <v>169</v>
      </c>
      <c r="H645" s="152">
        <f t="shared" si="84"/>
        <v>172</v>
      </c>
      <c r="I645" s="102"/>
      <c r="J645" s="250"/>
      <c r="K645" s="160"/>
      <c r="L645" s="161"/>
      <c r="M645" s="161"/>
      <c r="N645" s="151"/>
      <c r="O645" s="156">
        <f t="shared" si="85"/>
        <v>0</v>
      </c>
      <c r="P645" s="244"/>
    </row>
    <row r="646" spans="1:16" x14ac:dyDescent="0.25">
      <c r="A646" s="83"/>
      <c r="B646" s="83"/>
      <c r="C646" s="247"/>
      <c r="D646" s="149" t="s">
        <v>184</v>
      </c>
      <c r="E646" s="150">
        <v>2</v>
      </c>
      <c r="F646" s="150">
        <v>85</v>
      </c>
      <c r="G646" s="155" t="s">
        <v>177</v>
      </c>
      <c r="H646" s="152">
        <f t="shared" si="84"/>
        <v>170</v>
      </c>
      <c r="I646" s="103"/>
      <c r="J646" s="250"/>
      <c r="K646" s="160"/>
      <c r="L646" s="162"/>
      <c r="M646" s="162"/>
      <c r="N646" s="151"/>
      <c r="O646" s="156">
        <f t="shared" si="85"/>
        <v>0</v>
      </c>
      <c r="P646" s="244"/>
    </row>
    <row r="647" spans="1:16" x14ac:dyDescent="0.25">
      <c r="A647" s="83"/>
      <c r="B647" s="83"/>
      <c r="C647" s="247"/>
      <c r="D647" s="149" t="s">
        <v>182</v>
      </c>
      <c r="E647" s="150">
        <v>1</v>
      </c>
      <c r="F647" s="150">
        <v>78</v>
      </c>
      <c r="G647" s="155" t="s">
        <v>177</v>
      </c>
      <c r="H647" s="152">
        <f t="shared" si="84"/>
        <v>78</v>
      </c>
      <c r="I647" s="103"/>
      <c r="J647" s="250"/>
      <c r="K647" s="160"/>
      <c r="L647" s="162"/>
      <c r="M647" s="162"/>
      <c r="N647" s="151"/>
      <c r="O647" s="156">
        <f t="shared" si="85"/>
        <v>0</v>
      </c>
      <c r="P647" s="244"/>
    </row>
    <row r="648" spans="1:16" x14ac:dyDescent="0.25">
      <c r="A648" s="83"/>
      <c r="B648" s="83"/>
      <c r="C648" s="247"/>
      <c r="D648" s="149" t="s">
        <v>220</v>
      </c>
      <c r="E648" s="150">
        <v>2</v>
      </c>
      <c r="F648" s="150">
        <v>71</v>
      </c>
      <c r="G648" s="155" t="s">
        <v>169</v>
      </c>
      <c r="H648" s="152">
        <f t="shared" si="84"/>
        <v>142</v>
      </c>
      <c r="I648" s="102"/>
      <c r="J648" s="250"/>
      <c r="K648" s="160"/>
      <c r="L648" s="162"/>
      <c r="M648" s="162"/>
      <c r="N648" s="151"/>
      <c r="O648" s="156">
        <f t="shared" si="85"/>
        <v>0</v>
      </c>
      <c r="P648" s="244"/>
    </row>
    <row r="649" spans="1:16" x14ac:dyDescent="0.25">
      <c r="A649" s="83"/>
      <c r="B649" s="83"/>
      <c r="C649" s="247"/>
      <c r="D649" s="149" t="s">
        <v>221</v>
      </c>
      <c r="E649" s="150">
        <v>2</v>
      </c>
      <c r="F649" s="150">
        <v>87</v>
      </c>
      <c r="G649" s="155" t="s">
        <v>169</v>
      </c>
      <c r="H649" s="152">
        <f t="shared" si="84"/>
        <v>174</v>
      </c>
      <c r="I649" s="102"/>
      <c r="J649" s="250"/>
      <c r="K649" s="160"/>
      <c r="L649" s="162"/>
      <c r="M649" s="162"/>
      <c r="N649" s="151"/>
      <c r="O649" s="156">
        <f t="shared" si="85"/>
        <v>0</v>
      </c>
      <c r="P649" s="244"/>
    </row>
    <row r="650" spans="1:16" x14ac:dyDescent="0.25">
      <c r="A650" s="83"/>
      <c r="B650" s="83"/>
      <c r="C650" s="247"/>
      <c r="D650" s="149" t="s">
        <v>185</v>
      </c>
      <c r="E650" s="157">
        <v>1</v>
      </c>
      <c r="F650" s="150">
        <v>74</v>
      </c>
      <c r="G650" s="155" t="s">
        <v>169</v>
      </c>
      <c r="H650" s="152">
        <f t="shared" si="84"/>
        <v>74</v>
      </c>
      <c r="I650" s="102"/>
      <c r="J650" s="250"/>
      <c r="K650" s="164"/>
      <c r="L650" s="165"/>
      <c r="M650" s="165"/>
      <c r="N650" s="151"/>
      <c r="O650" s="156">
        <f t="shared" si="85"/>
        <v>0</v>
      </c>
      <c r="P650" s="244"/>
    </row>
    <row r="651" spans="1:16" x14ac:dyDescent="0.25">
      <c r="A651" s="83"/>
      <c r="B651" s="83"/>
      <c r="C651" s="248"/>
      <c r="D651" s="166"/>
      <c r="E651" s="165"/>
      <c r="F651" s="165"/>
      <c r="G651" s="151"/>
      <c r="H651" s="152">
        <f t="shared" si="84"/>
        <v>0</v>
      </c>
      <c r="I651" s="102"/>
      <c r="J651" s="251"/>
      <c r="K651" s="158"/>
      <c r="L651" s="165"/>
      <c r="M651" s="165"/>
      <c r="N651" s="151"/>
      <c r="O651" s="156">
        <f t="shared" si="85"/>
        <v>0</v>
      </c>
      <c r="P651" s="244"/>
    </row>
    <row r="652" spans="1:16" ht="14.4" customHeight="1" thickBot="1" x14ac:dyDescent="0.3">
      <c r="A652" s="84"/>
      <c r="B652" s="84"/>
      <c r="C652" s="167"/>
      <c r="D652" s="168"/>
      <c r="E652" s="169">
        <f>SUM(E640:E651)</f>
        <v>18</v>
      </c>
      <c r="F652" s="169">
        <f>SUM(F640:F651)</f>
        <v>891</v>
      </c>
      <c r="G652" s="170"/>
      <c r="H652" s="171">
        <f>SUM(H640:H651)</f>
        <v>1480</v>
      </c>
      <c r="I652" s="104"/>
      <c r="J652" s="167"/>
      <c r="K652" s="172"/>
      <c r="L652" s="169">
        <f>SUM(L640:L651)</f>
        <v>10</v>
      </c>
      <c r="M652" s="169">
        <f>SUM(M640:M651)</f>
        <v>430</v>
      </c>
      <c r="N652" s="170"/>
      <c r="O652" s="169">
        <f>SUM(O640:O651)</f>
        <v>696</v>
      </c>
      <c r="P652" s="245"/>
    </row>
    <row r="653" spans="1:16" ht="15" customHeight="1" thickTop="1" thickBot="1" x14ac:dyDescent="0.3">
      <c r="A653" s="23"/>
      <c r="B653" s="23"/>
      <c r="C653" s="23"/>
      <c r="D653" s="23"/>
      <c r="E653" s="4"/>
      <c r="F653" s="4"/>
      <c r="G653" s="31"/>
      <c r="H653" s="4"/>
      <c r="I653" s="23"/>
      <c r="J653" s="23"/>
      <c r="K653" s="23"/>
      <c r="L653" s="4"/>
      <c r="M653" s="4"/>
      <c r="N653" s="31"/>
      <c r="O653" s="4"/>
      <c r="P653" s="23"/>
    </row>
    <row r="654" spans="1:16" ht="27" customHeight="1" thickTop="1" x14ac:dyDescent="0.25">
      <c r="A654" s="141" t="s">
        <v>5</v>
      </c>
      <c r="B654" s="95" t="s">
        <v>6</v>
      </c>
      <c r="C654" s="246"/>
      <c r="D654" s="96" t="s">
        <v>162</v>
      </c>
      <c r="E654" s="108" t="s">
        <v>163</v>
      </c>
      <c r="F654" s="108" t="s">
        <v>164</v>
      </c>
      <c r="G654" s="98"/>
      <c r="H654" s="108" t="s">
        <v>165</v>
      </c>
      <c r="I654" s="99"/>
      <c r="J654" s="249" t="s">
        <v>166</v>
      </c>
      <c r="K654" s="97" t="s">
        <v>162</v>
      </c>
      <c r="L654" s="108" t="s">
        <v>163</v>
      </c>
      <c r="M654" s="108" t="s">
        <v>164</v>
      </c>
      <c r="N654" s="98"/>
      <c r="O654" s="108" t="s">
        <v>167</v>
      </c>
      <c r="P654" s="100" t="s">
        <v>7</v>
      </c>
    </row>
    <row r="655" spans="1:16" x14ac:dyDescent="0.25">
      <c r="A655" s="101">
        <v>44</v>
      </c>
      <c r="B655" s="148">
        <v>22039045</v>
      </c>
      <c r="C655" s="247"/>
      <c r="D655" s="149" t="s">
        <v>215</v>
      </c>
      <c r="E655" s="150">
        <v>2</v>
      </c>
      <c r="F655" s="150">
        <v>92</v>
      </c>
      <c r="G655" s="151" t="s">
        <v>169</v>
      </c>
      <c r="H655" s="152">
        <f t="shared" ref="H655:H666" si="86">E655*F655</f>
        <v>184</v>
      </c>
      <c r="I655" s="102"/>
      <c r="J655" s="250"/>
      <c r="K655" s="153" t="s">
        <v>210</v>
      </c>
      <c r="L655" s="154">
        <v>1</v>
      </c>
      <c r="M655" s="154">
        <v>84</v>
      </c>
      <c r="N655" s="155" t="s">
        <v>179</v>
      </c>
      <c r="O655" s="156">
        <f>M655*L655*0.8</f>
        <v>67.2</v>
      </c>
      <c r="P655" s="243">
        <f>(H667+O667)/(E667+(0.8*L667))</f>
        <v>82.984126984126974</v>
      </c>
    </row>
    <row r="656" spans="1:16" x14ac:dyDescent="0.25">
      <c r="A656" s="83"/>
      <c r="B656" s="83"/>
      <c r="C656" s="247"/>
      <c r="D656" s="149" t="s">
        <v>218</v>
      </c>
      <c r="E656" s="157">
        <v>2</v>
      </c>
      <c r="F656" s="154">
        <v>95</v>
      </c>
      <c r="G656" s="151" t="s">
        <v>169</v>
      </c>
      <c r="H656" s="152">
        <f t="shared" si="86"/>
        <v>190</v>
      </c>
      <c r="I656" s="103"/>
      <c r="J656" s="250"/>
      <c r="K656" s="153" t="s">
        <v>186</v>
      </c>
      <c r="L656" s="154">
        <v>2</v>
      </c>
      <c r="M656" s="154">
        <v>47</v>
      </c>
      <c r="N656" s="151" t="s">
        <v>171</v>
      </c>
      <c r="O656" s="156">
        <f t="shared" ref="O656:O666" si="87">M656*L656*0.8</f>
        <v>75.2</v>
      </c>
      <c r="P656" s="244"/>
    </row>
    <row r="657" spans="1:16" x14ac:dyDescent="0.25">
      <c r="A657" s="83"/>
      <c r="B657" s="83"/>
      <c r="C657" s="247"/>
      <c r="D657" s="149" t="s">
        <v>176</v>
      </c>
      <c r="E657" s="154">
        <v>1</v>
      </c>
      <c r="F657" s="161">
        <v>75</v>
      </c>
      <c r="G657" s="151" t="s">
        <v>177</v>
      </c>
      <c r="H657" s="152">
        <f t="shared" si="86"/>
        <v>75</v>
      </c>
      <c r="I657" s="103"/>
      <c r="J657" s="250"/>
      <c r="K657" s="158" t="s">
        <v>174</v>
      </c>
      <c r="L657" s="150">
        <v>2</v>
      </c>
      <c r="M657" s="150">
        <v>91</v>
      </c>
      <c r="N657" s="151" t="s">
        <v>171</v>
      </c>
      <c r="O657" s="156">
        <f t="shared" si="87"/>
        <v>145.6</v>
      </c>
      <c r="P657" s="244"/>
    </row>
    <row r="658" spans="1:16" x14ac:dyDescent="0.25">
      <c r="A658" s="83"/>
      <c r="B658" s="83"/>
      <c r="C658" s="247"/>
      <c r="D658" s="149" t="s">
        <v>180</v>
      </c>
      <c r="E658" s="150">
        <v>1</v>
      </c>
      <c r="F658" s="159">
        <v>75</v>
      </c>
      <c r="G658" s="151" t="s">
        <v>177</v>
      </c>
      <c r="H658" s="152">
        <f t="shared" si="86"/>
        <v>75</v>
      </c>
      <c r="I658" s="103"/>
      <c r="J658" s="250"/>
      <c r="K658" s="158" t="s">
        <v>203</v>
      </c>
      <c r="L658" s="150">
        <v>2</v>
      </c>
      <c r="M658" s="150">
        <v>93</v>
      </c>
      <c r="N658" s="151" t="s">
        <v>171</v>
      </c>
      <c r="O658" s="156">
        <f t="shared" si="87"/>
        <v>148.80000000000001</v>
      </c>
      <c r="P658" s="244"/>
    </row>
    <row r="659" spans="1:16" x14ac:dyDescent="0.25">
      <c r="A659" s="83"/>
      <c r="B659" s="83"/>
      <c r="C659" s="247"/>
      <c r="D659" s="149" t="s">
        <v>219</v>
      </c>
      <c r="E659" s="150">
        <v>2</v>
      </c>
      <c r="F659" s="150">
        <v>78</v>
      </c>
      <c r="G659" s="151" t="s">
        <v>169</v>
      </c>
      <c r="H659" s="152">
        <f t="shared" si="86"/>
        <v>156</v>
      </c>
      <c r="I659" s="103"/>
      <c r="J659" s="250"/>
      <c r="K659" s="158" t="s">
        <v>192</v>
      </c>
      <c r="L659" s="150">
        <v>2</v>
      </c>
      <c r="M659" s="150">
        <v>84</v>
      </c>
      <c r="N659" s="151" t="s">
        <v>171</v>
      </c>
      <c r="O659" s="156">
        <f t="shared" si="87"/>
        <v>134.4</v>
      </c>
      <c r="P659" s="244"/>
    </row>
    <row r="660" spans="1:16" x14ac:dyDescent="0.25">
      <c r="A660" s="83"/>
      <c r="B660" s="83"/>
      <c r="C660" s="247"/>
      <c r="D660" s="149" t="s">
        <v>175</v>
      </c>
      <c r="E660" s="150">
        <v>2</v>
      </c>
      <c r="F660" s="150">
        <v>93</v>
      </c>
      <c r="G660" s="151" t="s">
        <v>169</v>
      </c>
      <c r="H660" s="152">
        <f t="shared" si="86"/>
        <v>186</v>
      </c>
      <c r="I660" s="102"/>
      <c r="J660" s="250"/>
      <c r="K660" s="160"/>
      <c r="L660" s="161"/>
      <c r="M660" s="161"/>
      <c r="N660" s="151"/>
      <c r="O660" s="156">
        <f t="shared" si="87"/>
        <v>0</v>
      </c>
      <c r="P660" s="244"/>
    </row>
    <row r="661" spans="1:16" x14ac:dyDescent="0.25">
      <c r="A661" s="83"/>
      <c r="B661" s="83"/>
      <c r="C661" s="247"/>
      <c r="D661" s="149" t="s">
        <v>182</v>
      </c>
      <c r="E661" s="150">
        <v>1</v>
      </c>
      <c r="F661" s="150">
        <v>75</v>
      </c>
      <c r="G661" s="155" t="s">
        <v>177</v>
      </c>
      <c r="H661" s="152">
        <f t="shared" si="86"/>
        <v>75</v>
      </c>
      <c r="I661" s="103"/>
      <c r="J661" s="250"/>
      <c r="K661" s="160"/>
      <c r="L661" s="162"/>
      <c r="M661" s="162"/>
      <c r="N661" s="151"/>
      <c r="O661" s="156">
        <f t="shared" si="87"/>
        <v>0</v>
      </c>
      <c r="P661" s="244"/>
    </row>
    <row r="662" spans="1:16" x14ac:dyDescent="0.25">
      <c r="A662" s="83"/>
      <c r="B662" s="83"/>
      <c r="C662" s="247"/>
      <c r="D662" s="149" t="s">
        <v>220</v>
      </c>
      <c r="E662" s="150">
        <v>2</v>
      </c>
      <c r="F662" s="150">
        <v>80</v>
      </c>
      <c r="G662" s="155" t="s">
        <v>169</v>
      </c>
      <c r="H662" s="152">
        <f t="shared" si="86"/>
        <v>160</v>
      </c>
      <c r="I662" s="103"/>
      <c r="J662" s="250"/>
      <c r="K662" s="160"/>
      <c r="L662" s="162"/>
      <c r="M662" s="162"/>
      <c r="N662" s="151"/>
      <c r="O662" s="156">
        <f t="shared" si="87"/>
        <v>0</v>
      </c>
      <c r="P662" s="244"/>
    </row>
    <row r="663" spans="1:16" x14ac:dyDescent="0.25">
      <c r="A663" s="83"/>
      <c r="B663" s="83"/>
      <c r="C663" s="247"/>
      <c r="D663" s="149" t="s">
        <v>221</v>
      </c>
      <c r="E663" s="150">
        <v>2</v>
      </c>
      <c r="F663" s="150">
        <v>80</v>
      </c>
      <c r="G663" s="155" t="s">
        <v>169</v>
      </c>
      <c r="H663" s="152">
        <f t="shared" si="86"/>
        <v>160</v>
      </c>
      <c r="I663" s="102"/>
      <c r="J663" s="250"/>
      <c r="K663" s="160"/>
      <c r="L663" s="162"/>
      <c r="M663" s="162"/>
      <c r="N663" s="151"/>
      <c r="O663" s="156">
        <f t="shared" si="87"/>
        <v>0</v>
      </c>
      <c r="P663" s="244"/>
    </row>
    <row r="664" spans="1:16" x14ac:dyDescent="0.25">
      <c r="A664" s="83"/>
      <c r="B664" s="83"/>
      <c r="C664" s="247"/>
      <c r="D664" s="149" t="s">
        <v>184</v>
      </c>
      <c r="E664" s="150">
        <v>2</v>
      </c>
      <c r="F664" s="150">
        <v>89</v>
      </c>
      <c r="G664" s="155" t="s">
        <v>177</v>
      </c>
      <c r="H664" s="152">
        <f t="shared" si="86"/>
        <v>178</v>
      </c>
      <c r="I664" s="102"/>
      <c r="J664" s="250"/>
      <c r="K664" s="160"/>
      <c r="L664" s="162"/>
      <c r="M664" s="162"/>
      <c r="N664" s="151"/>
      <c r="O664" s="156">
        <f t="shared" si="87"/>
        <v>0</v>
      </c>
      <c r="P664" s="244"/>
    </row>
    <row r="665" spans="1:16" x14ac:dyDescent="0.25">
      <c r="A665" s="83"/>
      <c r="B665" s="83"/>
      <c r="C665" s="247"/>
      <c r="D665" s="149" t="s">
        <v>185</v>
      </c>
      <c r="E665" s="157">
        <v>1</v>
      </c>
      <c r="F665" s="150">
        <v>81</v>
      </c>
      <c r="G665" s="155" t="s">
        <v>169</v>
      </c>
      <c r="H665" s="152">
        <f t="shared" si="86"/>
        <v>81</v>
      </c>
      <c r="I665" s="102"/>
      <c r="J665" s="250"/>
      <c r="K665" s="164"/>
      <c r="L665" s="165"/>
      <c r="M665" s="165"/>
      <c r="N665" s="151"/>
      <c r="O665" s="156">
        <f t="shared" si="87"/>
        <v>0</v>
      </c>
      <c r="P665" s="244"/>
    </row>
    <row r="666" spans="1:16" x14ac:dyDescent="0.25">
      <c r="A666" s="83"/>
      <c r="B666" s="83"/>
      <c r="C666" s="248"/>
      <c r="D666" s="166"/>
      <c r="E666" s="165"/>
      <c r="F666" s="165"/>
      <c r="G666" s="151"/>
      <c r="H666" s="152">
        <f t="shared" si="86"/>
        <v>0</v>
      </c>
      <c r="I666" s="102"/>
      <c r="J666" s="251"/>
      <c r="K666" s="158"/>
      <c r="L666" s="165"/>
      <c r="M666" s="165"/>
      <c r="N666" s="151"/>
      <c r="O666" s="156">
        <f t="shared" si="87"/>
        <v>0</v>
      </c>
      <c r="P666" s="244"/>
    </row>
    <row r="667" spans="1:16" ht="14.4" customHeight="1" thickBot="1" x14ac:dyDescent="0.3">
      <c r="A667" s="84"/>
      <c r="B667" s="84"/>
      <c r="C667" s="167"/>
      <c r="D667" s="168"/>
      <c r="E667" s="169">
        <f>SUM(E655:E666)</f>
        <v>18</v>
      </c>
      <c r="F667" s="169">
        <f>SUM(F655:F666)</f>
        <v>913</v>
      </c>
      <c r="G667" s="170"/>
      <c r="H667" s="171">
        <f>SUM(H655:H666)</f>
        <v>1520</v>
      </c>
      <c r="I667" s="104"/>
      <c r="J667" s="167"/>
      <c r="K667" s="172"/>
      <c r="L667" s="169">
        <f>SUM(L655:L666)</f>
        <v>9</v>
      </c>
      <c r="M667" s="169">
        <f>SUM(M655:M666)</f>
        <v>399</v>
      </c>
      <c r="N667" s="170"/>
      <c r="O667" s="169">
        <f>SUM(O655:O666)</f>
        <v>571.20000000000005</v>
      </c>
      <c r="P667" s="245"/>
    </row>
    <row r="668" spans="1:16" ht="15" customHeight="1" thickTop="1" thickBot="1" x14ac:dyDescent="0.3">
      <c r="A668" s="23"/>
      <c r="B668" s="23"/>
      <c r="C668" s="23"/>
      <c r="D668" s="23"/>
      <c r="E668" s="4"/>
      <c r="F668" s="4"/>
      <c r="G668" s="31"/>
      <c r="H668" s="4"/>
      <c r="I668" s="23"/>
      <c r="J668" s="23"/>
      <c r="K668" s="23"/>
      <c r="L668" s="4"/>
      <c r="M668" s="4"/>
      <c r="N668" s="31"/>
      <c r="O668" s="4"/>
      <c r="P668" s="23"/>
    </row>
    <row r="669" spans="1:16" ht="27" customHeight="1" thickTop="1" x14ac:dyDescent="0.25">
      <c r="A669" s="141" t="s">
        <v>5</v>
      </c>
      <c r="B669" s="95" t="s">
        <v>6</v>
      </c>
      <c r="C669" s="246"/>
      <c r="D669" s="96" t="s">
        <v>162</v>
      </c>
      <c r="E669" s="108" t="s">
        <v>163</v>
      </c>
      <c r="F669" s="108" t="s">
        <v>164</v>
      </c>
      <c r="G669" s="98"/>
      <c r="H669" s="108" t="s">
        <v>165</v>
      </c>
      <c r="I669" s="99"/>
      <c r="J669" s="249" t="s">
        <v>166</v>
      </c>
      <c r="K669" s="97" t="s">
        <v>162</v>
      </c>
      <c r="L669" s="108" t="s">
        <v>163</v>
      </c>
      <c r="M669" s="108" t="s">
        <v>164</v>
      </c>
      <c r="N669" s="98"/>
      <c r="O669" s="108" t="s">
        <v>167</v>
      </c>
      <c r="P669" s="100" t="s">
        <v>7</v>
      </c>
    </row>
    <row r="670" spans="1:16" x14ac:dyDescent="0.25">
      <c r="A670" s="101">
        <v>45</v>
      </c>
      <c r="B670" s="148">
        <v>22039046</v>
      </c>
      <c r="C670" s="247"/>
      <c r="D670" s="149" t="s">
        <v>215</v>
      </c>
      <c r="E670" s="150">
        <v>2</v>
      </c>
      <c r="F670" s="150">
        <v>85</v>
      </c>
      <c r="G670" s="151" t="s">
        <v>169</v>
      </c>
      <c r="H670" s="152">
        <f t="shared" ref="H670:H681" si="88">E670*F670</f>
        <v>170</v>
      </c>
      <c r="I670" s="102"/>
      <c r="J670" s="250"/>
      <c r="K670" s="153" t="s">
        <v>168</v>
      </c>
      <c r="L670" s="154">
        <v>2</v>
      </c>
      <c r="M670" s="154">
        <v>87</v>
      </c>
      <c r="N670" s="155" t="s">
        <v>171</v>
      </c>
      <c r="O670" s="156">
        <f>M670*L670*0.8</f>
        <v>139.20000000000002</v>
      </c>
      <c r="P670" s="243">
        <f>(H682+O682)/(E682+(0.8*L682))</f>
        <v>85.484126984126974</v>
      </c>
    </row>
    <row r="671" spans="1:16" x14ac:dyDescent="0.25">
      <c r="A671" s="83"/>
      <c r="B671" s="83"/>
      <c r="C671" s="247"/>
      <c r="D671" s="149" t="s">
        <v>218</v>
      </c>
      <c r="E671" s="157">
        <v>2</v>
      </c>
      <c r="F671" s="154">
        <v>92</v>
      </c>
      <c r="G671" s="151" t="s">
        <v>169</v>
      </c>
      <c r="H671" s="152">
        <f t="shared" si="88"/>
        <v>184</v>
      </c>
      <c r="I671" s="103"/>
      <c r="J671" s="250"/>
      <c r="K671" s="153" t="s">
        <v>170</v>
      </c>
      <c r="L671" s="154">
        <v>2</v>
      </c>
      <c r="M671" s="154">
        <v>90</v>
      </c>
      <c r="N671" s="151" t="s">
        <v>171</v>
      </c>
      <c r="O671" s="156">
        <f t="shared" ref="O671:O681" si="89">M671*L671*0.8</f>
        <v>144</v>
      </c>
      <c r="P671" s="244"/>
    </row>
    <row r="672" spans="1:16" x14ac:dyDescent="0.25">
      <c r="A672" s="83"/>
      <c r="B672" s="83"/>
      <c r="C672" s="247"/>
      <c r="D672" s="149" t="s">
        <v>182</v>
      </c>
      <c r="E672" s="154">
        <v>1</v>
      </c>
      <c r="F672" s="154">
        <v>87</v>
      </c>
      <c r="G672" s="151" t="s">
        <v>177</v>
      </c>
      <c r="H672" s="152">
        <f t="shared" si="88"/>
        <v>87</v>
      </c>
      <c r="I672" s="103"/>
      <c r="J672" s="250"/>
      <c r="K672" s="158" t="s">
        <v>186</v>
      </c>
      <c r="L672" s="150">
        <v>2</v>
      </c>
      <c r="M672" s="150">
        <v>89</v>
      </c>
      <c r="N672" s="151" t="s">
        <v>171</v>
      </c>
      <c r="O672" s="156">
        <f t="shared" si="89"/>
        <v>142.4</v>
      </c>
      <c r="P672" s="244"/>
    </row>
    <row r="673" spans="1:16" x14ac:dyDescent="0.25">
      <c r="A673" s="83"/>
      <c r="B673" s="83"/>
      <c r="C673" s="247"/>
      <c r="D673" s="149" t="s">
        <v>176</v>
      </c>
      <c r="E673" s="150">
        <v>1</v>
      </c>
      <c r="F673" s="159">
        <v>75</v>
      </c>
      <c r="G673" s="151" t="s">
        <v>177</v>
      </c>
      <c r="H673" s="152">
        <f t="shared" si="88"/>
        <v>75</v>
      </c>
      <c r="I673" s="103"/>
      <c r="J673" s="250"/>
      <c r="K673" s="158" t="s">
        <v>174</v>
      </c>
      <c r="L673" s="150">
        <v>2</v>
      </c>
      <c r="M673" s="150">
        <v>89</v>
      </c>
      <c r="N673" s="151" t="s">
        <v>171</v>
      </c>
      <c r="O673" s="156">
        <f t="shared" si="89"/>
        <v>142.4</v>
      </c>
      <c r="P673" s="244"/>
    </row>
    <row r="674" spans="1:16" x14ac:dyDescent="0.25">
      <c r="A674" s="83"/>
      <c r="B674" s="83"/>
      <c r="C674" s="247"/>
      <c r="D674" s="149" t="s">
        <v>180</v>
      </c>
      <c r="E674" s="150">
        <v>1</v>
      </c>
      <c r="F674" s="159">
        <v>75</v>
      </c>
      <c r="G674" s="151" t="s">
        <v>177</v>
      </c>
      <c r="H674" s="152">
        <f t="shared" si="88"/>
        <v>75</v>
      </c>
      <c r="I674" s="103"/>
      <c r="J674" s="250"/>
      <c r="K674" s="158" t="s">
        <v>223</v>
      </c>
      <c r="L674" s="150">
        <v>1</v>
      </c>
      <c r="M674" s="150">
        <v>79</v>
      </c>
      <c r="N674" s="151" t="s">
        <v>179</v>
      </c>
      <c r="O674" s="156">
        <f t="shared" si="89"/>
        <v>63.2</v>
      </c>
      <c r="P674" s="244"/>
    </row>
    <row r="675" spans="1:16" x14ac:dyDescent="0.25">
      <c r="A675" s="83"/>
      <c r="B675" s="83"/>
      <c r="C675" s="247"/>
      <c r="D675" s="149" t="s">
        <v>219</v>
      </c>
      <c r="E675" s="150">
        <v>2</v>
      </c>
      <c r="F675" s="150">
        <v>80</v>
      </c>
      <c r="G675" s="151" t="s">
        <v>169</v>
      </c>
      <c r="H675" s="152">
        <f t="shared" si="88"/>
        <v>160</v>
      </c>
      <c r="I675" s="102"/>
      <c r="J675" s="250"/>
      <c r="K675" s="160"/>
      <c r="L675" s="161"/>
      <c r="M675" s="161"/>
      <c r="N675" s="151"/>
      <c r="O675" s="156">
        <f t="shared" si="89"/>
        <v>0</v>
      </c>
      <c r="P675" s="244"/>
    </row>
    <row r="676" spans="1:16" x14ac:dyDescent="0.25">
      <c r="A676" s="83"/>
      <c r="B676" s="83"/>
      <c r="C676" s="247"/>
      <c r="D676" s="149" t="s">
        <v>175</v>
      </c>
      <c r="E676" s="150">
        <v>2</v>
      </c>
      <c r="F676" s="150">
        <v>88</v>
      </c>
      <c r="G676" s="155" t="s">
        <v>169</v>
      </c>
      <c r="H676" s="152">
        <f t="shared" si="88"/>
        <v>176</v>
      </c>
      <c r="I676" s="103"/>
      <c r="J676" s="250"/>
      <c r="K676" s="160"/>
      <c r="L676" s="162"/>
      <c r="M676" s="162"/>
      <c r="N676" s="151"/>
      <c r="O676" s="156">
        <f t="shared" si="89"/>
        <v>0</v>
      </c>
      <c r="P676" s="244"/>
    </row>
    <row r="677" spans="1:16" x14ac:dyDescent="0.25">
      <c r="A677" s="83"/>
      <c r="B677" s="83"/>
      <c r="C677" s="247"/>
      <c r="D677" s="149" t="s">
        <v>220</v>
      </c>
      <c r="E677" s="150">
        <v>2</v>
      </c>
      <c r="F677" s="150">
        <v>84</v>
      </c>
      <c r="G677" s="155" t="s">
        <v>169</v>
      </c>
      <c r="H677" s="152">
        <f t="shared" si="88"/>
        <v>168</v>
      </c>
      <c r="I677" s="103"/>
      <c r="J677" s="250"/>
      <c r="K677" s="160"/>
      <c r="L677" s="162"/>
      <c r="M677" s="162"/>
      <c r="N677" s="151"/>
      <c r="O677" s="156">
        <f t="shared" si="89"/>
        <v>0</v>
      </c>
      <c r="P677" s="244"/>
    </row>
    <row r="678" spans="1:16" x14ac:dyDescent="0.25">
      <c r="A678" s="83"/>
      <c r="B678" s="83"/>
      <c r="C678" s="247"/>
      <c r="D678" s="149" t="s">
        <v>221</v>
      </c>
      <c r="E678" s="150">
        <v>2</v>
      </c>
      <c r="F678" s="150">
        <v>88</v>
      </c>
      <c r="G678" s="155" t="s">
        <v>169</v>
      </c>
      <c r="H678" s="152">
        <f t="shared" si="88"/>
        <v>176</v>
      </c>
      <c r="I678" s="102"/>
      <c r="J678" s="250"/>
      <c r="K678" s="160"/>
      <c r="L678" s="162"/>
      <c r="M678" s="162"/>
      <c r="N678" s="151"/>
      <c r="O678" s="156">
        <f t="shared" si="89"/>
        <v>0</v>
      </c>
      <c r="P678" s="244"/>
    </row>
    <row r="679" spans="1:16" x14ac:dyDescent="0.25">
      <c r="A679" s="83"/>
      <c r="B679" s="83"/>
      <c r="C679" s="247"/>
      <c r="D679" s="149" t="s">
        <v>184</v>
      </c>
      <c r="E679" s="150">
        <v>2</v>
      </c>
      <c r="F679" s="150">
        <v>91</v>
      </c>
      <c r="G679" s="155" t="s">
        <v>177</v>
      </c>
      <c r="H679" s="152">
        <f t="shared" si="88"/>
        <v>182</v>
      </c>
      <c r="I679" s="102"/>
      <c r="J679" s="250"/>
      <c r="K679" s="160"/>
      <c r="L679" s="162"/>
      <c r="M679" s="162"/>
      <c r="N679" s="151"/>
      <c r="O679" s="156">
        <f t="shared" si="89"/>
        <v>0</v>
      </c>
      <c r="P679" s="244"/>
    </row>
    <row r="680" spans="1:16" x14ac:dyDescent="0.25">
      <c r="A680" s="83"/>
      <c r="B680" s="83"/>
      <c r="C680" s="247"/>
      <c r="D680" s="149" t="s">
        <v>185</v>
      </c>
      <c r="E680" s="157">
        <v>1</v>
      </c>
      <c r="F680" s="150">
        <v>70</v>
      </c>
      <c r="G680" s="155" t="s">
        <v>169</v>
      </c>
      <c r="H680" s="152">
        <f t="shared" si="88"/>
        <v>70</v>
      </c>
      <c r="I680" s="102"/>
      <c r="J680" s="250"/>
      <c r="K680" s="164"/>
      <c r="L680" s="165"/>
      <c r="M680" s="165"/>
      <c r="N680" s="151"/>
      <c r="O680" s="156">
        <f t="shared" si="89"/>
        <v>0</v>
      </c>
      <c r="P680" s="244"/>
    </row>
    <row r="681" spans="1:16" x14ac:dyDescent="0.25">
      <c r="A681" s="83"/>
      <c r="B681" s="83"/>
      <c r="C681" s="248"/>
      <c r="D681" s="166"/>
      <c r="E681" s="165"/>
      <c r="F681" s="165"/>
      <c r="G681" s="151"/>
      <c r="H681" s="152">
        <f t="shared" si="88"/>
        <v>0</v>
      </c>
      <c r="I681" s="102"/>
      <c r="J681" s="251"/>
      <c r="K681" s="158"/>
      <c r="L681" s="165"/>
      <c r="M681" s="165"/>
      <c r="N681" s="151"/>
      <c r="O681" s="156">
        <f t="shared" si="89"/>
        <v>0</v>
      </c>
      <c r="P681" s="244"/>
    </row>
    <row r="682" spans="1:16" ht="14.4" customHeight="1" thickBot="1" x14ac:dyDescent="0.3">
      <c r="A682" s="84"/>
      <c r="B682" s="84"/>
      <c r="C682" s="167"/>
      <c r="D682" s="168"/>
      <c r="E682" s="169">
        <f>SUM(E670:E681)</f>
        <v>18</v>
      </c>
      <c r="F682" s="169">
        <f>SUM(F670:F681)</f>
        <v>915</v>
      </c>
      <c r="G682" s="170"/>
      <c r="H682" s="171">
        <f>SUM(H670:H681)</f>
        <v>1523</v>
      </c>
      <c r="I682" s="104"/>
      <c r="J682" s="167"/>
      <c r="K682" s="172"/>
      <c r="L682" s="169">
        <f>SUM(L670:L681)</f>
        <v>9</v>
      </c>
      <c r="M682" s="169">
        <f>SUM(M670:M681)</f>
        <v>434</v>
      </c>
      <c r="N682" s="170"/>
      <c r="O682" s="169">
        <f>SUM(O670:O681)</f>
        <v>631.20000000000005</v>
      </c>
      <c r="P682" s="245"/>
    </row>
    <row r="683" spans="1:16" ht="15" customHeight="1" thickTop="1" thickBot="1" x14ac:dyDescent="0.3">
      <c r="A683" s="23"/>
      <c r="B683" s="23"/>
      <c r="C683" s="23"/>
      <c r="D683" s="23"/>
      <c r="E683" s="4"/>
      <c r="F683" s="4"/>
      <c r="G683" s="31"/>
      <c r="H683" s="4"/>
      <c r="I683" s="23"/>
      <c r="J683" s="23"/>
      <c r="K683" s="23"/>
      <c r="L683" s="4"/>
      <c r="M683" s="4"/>
      <c r="N683" s="31"/>
      <c r="O683" s="4"/>
      <c r="P683" s="23"/>
    </row>
    <row r="684" spans="1:16" ht="27" customHeight="1" thickTop="1" x14ac:dyDescent="0.25">
      <c r="A684" s="141" t="s">
        <v>5</v>
      </c>
      <c r="B684" s="95" t="s">
        <v>6</v>
      </c>
      <c r="C684" s="246"/>
      <c r="D684" s="96" t="s">
        <v>162</v>
      </c>
      <c r="E684" s="108" t="s">
        <v>163</v>
      </c>
      <c r="F684" s="108" t="s">
        <v>164</v>
      </c>
      <c r="G684" s="98"/>
      <c r="H684" s="108" t="s">
        <v>165</v>
      </c>
      <c r="I684" s="99"/>
      <c r="J684" s="249" t="s">
        <v>166</v>
      </c>
      <c r="K684" s="97" t="s">
        <v>162</v>
      </c>
      <c r="L684" s="108" t="s">
        <v>163</v>
      </c>
      <c r="M684" s="108" t="s">
        <v>164</v>
      </c>
      <c r="N684" s="98"/>
      <c r="O684" s="108" t="s">
        <v>167</v>
      </c>
      <c r="P684" s="100" t="s">
        <v>7</v>
      </c>
    </row>
    <row r="685" spans="1:16" x14ac:dyDescent="0.25">
      <c r="A685" s="101">
        <v>46</v>
      </c>
      <c r="B685" s="148">
        <v>22039047</v>
      </c>
      <c r="C685" s="247"/>
      <c r="D685" s="149" t="s">
        <v>215</v>
      </c>
      <c r="E685" s="150">
        <v>2</v>
      </c>
      <c r="F685" s="150">
        <v>87</v>
      </c>
      <c r="G685" s="151" t="s">
        <v>169</v>
      </c>
      <c r="H685" s="152">
        <f t="shared" ref="H685:H696" si="90">E685*F685</f>
        <v>174</v>
      </c>
      <c r="I685" s="102"/>
      <c r="J685" s="250"/>
      <c r="K685" s="153" t="s">
        <v>168</v>
      </c>
      <c r="L685" s="154">
        <v>2</v>
      </c>
      <c r="M685" s="154">
        <v>85</v>
      </c>
      <c r="N685" s="155" t="s">
        <v>171</v>
      </c>
      <c r="O685" s="156">
        <f>M685*L685*0.8</f>
        <v>136</v>
      </c>
      <c r="P685" s="243">
        <f>(H697+O697)/(E697+(0.8*L697))</f>
        <v>86.523809523809533</v>
      </c>
    </row>
    <row r="686" spans="1:16" x14ac:dyDescent="0.25">
      <c r="A686" s="83"/>
      <c r="B686" s="83"/>
      <c r="C686" s="247"/>
      <c r="D686" s="149" t="s">
        <v>218</v>
      </c>
      <c r="E686" s="157">
        <v>2</v>
      </c>
      <c r="F686" s="154">
        <v>95</v>
      </c>
      <c r="G686" s="151" t="s">
        <v>169</v>
      </c>
      <c r="H686" s="152">
        <f t="shared" si="90"/>
        <v>190</v>
      </c>
      <c r="I686" s="103"/>
      <c r="J686" s="250"/>
      <c r="K686" s="153" t="s">
        <v>170</v>
      </c>
      <c r="L686" s="154">
        <v>2</v>
      </c>
      <c r="M686" s="154">
        <v>90</v>
      </c>
      <c r="N686" s="151" t="s">
        <v>171</v>
      </c>
      <c r="O686" s="156">
        <f t="shared" ref="O686:O696" si="91">M686*L686*0.8</f>
        <v>144</v>
      </c>
      <c r="P686" s="244"/>
    </row>
    <row r="687" spans="1:16" x14ac:dyDescent="0.25">
      <c r="A687" s="83"/>
      <c r="B687" s="83"/>
      <c r="C687" s="247"/>
      <c r="D687" s="149" t="s">
        <v>176</v>
      </c>
      <c r="E687" s="154">
        <v>1</v>
      </c>
      <c r="F687" s="161">
        <v>75</v>
      </c>
      <c r="G687" s="151" t="s">
        <v>177</v>
      </c>
      <c r="H687" s="152">
        <f t="shared" si="90"/>
        <v>75</v>
      </c>
      <c r="I687" s="103"/>
      <c r="J687" s="250"/>
      <c r="K687" s="158" t="s">
        <v>174</v>
      </c>
      <c r="L687" s="150">
        <v>2</v>
      </c>
      <c r="M687" s="150">
        <v>89</v>
      </c>
      <c r="N687" s="151" t="s">
        <v>171</v>
      </c>
      <c r="O687" s="156">
        <f t="shared" si="91"/>
        <v>142.4</v>
      </c>
      <c r="P687" s="244"/>
    </row>
    <row r="688" spans="1:16" x14ac:dyDescent="0.25">
      <c r="A688" s="83"/>
      <c r="B688" s="83"/>
      <c r="C688" s="247"/>
      <c r="D688" s="149" t="s">
        <v>180</v>
      </c>
      <c r="E688" s="150">
        <v>1</v>
      </c>
      <c r="F688" s="159">
        <v>75</v>
      </c>
      <c r="G688" s="151" t="s">
        <v>177</v>
      </c>
      <c r="H688" s="152">
        <f t="shared" si="90"/>
        <v>75</v>
      </c>
      <c r="I688" s="103"/>
      <c r="J688" s="250"/>
      <c r="K688" s="158" t="s">
        <v>203</v>
      </c>
      <c r="L688" s="150">
        <v>2</v>
      </c>
      <c r="M688" s="150">
        <v>90</v>
      </c>
      <c r="N688" s="151" t="s">
        <v>171</v>
      </c>
      <c r="O688" s="156">
        <f t="shared" si="91"/>
        <v>144</v>
      </c>
      <c r="P688" s="244"/>
    </row>
    <row r="689" spans="1:16" x14ac:dyDescent="0.25">
      <c r="A689" s="83"/>
      <c r="B689" s="83"/>
      <c r="C689" s="247"/>
      <c r="D689" s="149" t="s">
        <v>219</v>
      </c>
      <c r="E689" s="150">
        <v>2</v>
      </c>
      <c r="F689" s="150">
        <v>76</v>
      </c>
      <c r="G689" s="151" t="s">
        <v>169</v>
      </c>
      <c r="H689" s="152">
        <f t="shared" si="90"/>
        <v>152</v>
      </c>
      <c r="I689" s="103"/>
      <c r="J689" s="250"/>
      <c r="K689" s="158" t="s">
        <v>193</v>
      </c>
      <c r="L689" s="150">
        <v>1</v>
      </c>
      <c r="M689" s="159">
        <v>75</v>
      </c>
      <c r="N689" s="151" t="s">
        <v>179</v>
      </c>
      <c r="O689" s="156">
        <f t="shared" si="91"/>
        <v>60</v>
      </c>
      <c r="P689" s="244"/>
    </row>
    <row r="690" spans="1:16" x14ac:dyDescent="0.25">
      <c r="A690" s="83"/>
      <c r="B690" s="83"/>
      <c r="C690" s="247"/>
      <c r="D690" s="149" t="s">
        <v>175</v>
      </c>
      <c r="E690" s="150">
        <v>2</v>
      </c>
      <c r="F690" s="150">
        <v>88</v>
      </c>
      <c r="G690" s="151" t="s">
        <v>169</v>
      </c>
      <c r="H690" s="152">
        <f t="shared" si="90"/>
        <v>176</v>
      </c>
      <c r="I690" s="102"/>
      <c r="J690" s="250"/>
      <c r="K690" s="160"/>
      <c r="L690" s="161"/>
      <c r="M690" s="161"/>
      <c r="N690" s="151"/>
      <c r="O690" s="156">
        <f t="shared" si="91"/>
        <v>0</v>
      </c>
      <c r="P690" s="244"/>
    </row>
    <row r="691" spans="1:16" x14ac:dyDescent="0.25">
      <c r="A691" s="83"/>
      <c r="B691" s="83"/>
      <c r="C691" s="247"/>
      <c r="D691" s="149" t="s">
        <v>182</v>
      </c>
      <c r="E691" s="150">
        <v>1</v>
      </c>
      <c r="F691" s="150">
        <v>89</v>
      </c>
      <c r="G691" s="155" t="s">
        <v>177</v>
      </c>
      <c r="H691" s="152">
        <f t="shared" si="90"/>
        <v>89</v>
      </c>
      <c r="I691" s="103"/>
      <c r="J691" s="250"/>
      <c r="K691" s="160"/>
      <c r="L691" s="162"/>
      <c r="M691" s="162"/>
      <c r="N691" s="151"/>
      <c r="O691" s="156">
        <f t="shared" si="91"/>
        <v>0</v>
      </c>
      <c r="P691" s="244"/>
    </row>
    <row r="692" spans="1:16" x14ac:dyDescent="0.25">
      <c r="A692" s="83"/>
      <c r="B692" s="83"/>
      <c r="C692" s="247"/>
      <c r="D692" s="149" t="s">
        <v>220</v>
      </c>
      <c r="E692" s="150">
        <v>2</v>
      </c>
      <c r="F692" s="150">
        <v>86</v>
      </c>
      <c r="G692" s="155" t="s">
        <v>169</v>
      </c>
      <c r="H692" s="152">
        <f t="shared" si="90"/>
        <v>172</v>
      </c>
      <c r="I692" s="103"/>
      <c r="J692" s="250"/>
      <c r="K692" s="160"/>
      <c r="L692" s="162"/>
      <c r="M692" s="162"/>
      <c r="N692" s="151"/>
      <c r="O692" s="156">
        <f t="shared" si="91"/>
        <v>0</v>
      </c>
      <c r="P692" s="244"/>
    </row>
    <row r="693" spans="1:16" x14ac:dyDescent="0.25">
      <c r="A693" s="83"/>
      <c r="B693" s="83"/>
      <c r="C693" s="247"/>
      <c r="D693" s="149" t="s">
        <v>221</v>
      </c>
      <c r="E693" s="150">
        <v>2</v>
      </c>
      <c r="F693" s="150">
        <v>94</v>
      </c>
      <c r="G693" s="155" t="s">
        <v>169</v>
      </c>
      <c r="H693" s="152">
        <f t="shared" si="90"/>
        <v>188</v>
      </c>
      <c r="I693" s="102"/>
      <c r="J693" s="250"/>
      <c r="K693" s="160"/>
      <c r="L693" s="162"/>
      <c r="M693" s="162"/>
      <c r="N693" s="151"/>
      <c r="O693" s="156">
        <f t="shared" si="91"/>
        <v>0</v>
      </c>
      <c r="P693" s="244"/>
    </row>
    <row r="694" spans="1:16" x14ac:dyDescent="0.25">
      <c r="A694" s="83"/>
      <c r="B694" s="83"/>
      <c r="C694" s="247"/>
      <c r="D694" s="149" t="s">
        <v>184</v>
      </c>
      <c r="E694" s="150">
        <v>2</v>
      </c>
      <c r="F694" s="150">
        <v>89</v>
      </c>
      <c r="G694" s="155" t="s">
        <v>177</v>
      </c>
      <c r="H694" s="152">
        <f t="shared" si="90"/>
        <v>178</v>
      </c>
      <c r="I694" s="102"/>
      <c r="J694" s="250"/>
      <c r="K694" s="160"/>
      <c r="L694" s="162"/>
      <c r="M694" s="162"/>
      <c r="N694" s="151"/>
      <c r="O694" s="156">
        <f t="shared" si="91"/>
        <v>0</v>
      </c>
      <c r="P694" s="244"/>
    </row>
    <row r="695" spans="1:16" x14ac:dyDescent="0.25">
      <c r="A695" s="83"/>
      <c r="B695" s="83"/>
      <c r="C695" s="247"/>
      <c r="D695" s="149" t="s">
        <v>185</v>
      </c>
      <c r="E695" s="157">
        <v>1</v>
      </c>
      <c r="F695" s="150">
        <v>85</v>
      </c>
      <c r="G695" s="155" t="s">
        <v>169</v>
      </c>
      <c r="H695" s="152">
        <f t="shared" si="90"/>
        <v>85</v>
      </c>
      <c r="I695" s="102"/>
      <c r="J695" s="250"/>
      <c r="K695" s="164"/>
      <c r="L695" s="165"/>
      <c r="M695" s="165"/>
      <c r="N695" s="151"/>
      <c r="O695" s="156">
        <f t="shared" si="91"/>
        <v>0</v>
      </c>
      <c r="P695" s="244"/>
    </row>
    <row r="696" spans="1:16" x14ac:dyDescent="0.25">
      <c r="A696" s="83"/>
      <c r="B696" s="83"/>
      <c r="C696" s="248"/>
      <c r="D696" s="166"/>
      <c r="E696" s="165"/>
      <c r="F696" s="165"/>
      <c r="G696" s="151"/>
      <c r="H696" s="152">
        <f t="shared" si="90"/>
        <v>0</v>
      </c>
      <c r="I696" s="102"/>
      <c r="J696" s="251"/>
      <c r="K696" s="158"/>
      <c r="L696" s="165"/>
      <c r="M696" s="165"/>
      <c r="N696" s="151"/>
      <c r="O696" s="156">
        <f t="shared" si="91"/>
        <v>0</v>
      </c>
      <c r="P696" s="244"/>
    </row>
    <row r="697" spans="1:16" ht="14.4" customHeight="1" thickBot="1" x14ac:dyDescent="0.3">
      <c r="A697" s="84"/>
      <c r="B697" s="84"/>
      <c r="C697" s="167"/>
      <c r="D697" s="168"/>
      <c r="E697" s="169">
        <f>SUM(E685:E696)</f>
        <v>18</v>
      </c>
      <c r="F697" s="169">
        <f>SUM(F685:F696)</f>
        <v>939</v>
      </c>
      <c r="G697" s="170"/>
      <c r="H697" s="171">
        <f>SUM(H685:H696)</f>
        <v>1554</v>
      </c>
      <c r="I697" s="104"/>
      <c r="J697" s="167"/>
      <c r="K697" s="172"/>
      <c r="L697" s="169">
        <f>SUM(L685:L696)</f>
        <v>9</v>
      </c>
      <c r="M697" s="169">
        <f>SUM(M685:M696)</f>
        <v>429</v>
      </c>
      <c r="N697" s="170"/>
      <c r="O697" s="169">
        <f>SUM(O685:O696)</f>
        <v>626.4</v>
      </c>
      <c r="P697" s="245"/>
    </row>
    <row r="698" spans="1:16" ht="15" customHeight="1" thickTop="1" thickBot="1" x14ac:dyDescent="0.3">
      <c r="A698" s="23"/>
      <c r="B698" s="23"/>
      <c r="C698" s="23"/>
      <c r="D698" s="23"/>
      <c r="E698" s="4"/>
      <c r="F698" s="4"/>
      <c r="G698" s="31"/>
      <c r="H698" s="4"/>
      <c r="I698" s="23"/>
      <c r="J698" s="23"/>
      <c r="K698" s="23"/>
      <c r="L698" s="4"/>
      <c r="M698" s="4"/>
      <c r="N698" s="31"/>
      <c r="O698" s="4"/>
      <c r="P698" s="23"/>
    </row>
    <row r="699" spans="1:16" ht="27" customHeight="1" thickTop="1" x14ac:dyDescent="0.25">
      <c r="A699" s="141" t="s">
        <v>5</v>
      </c>
      <c r="B699" s="95" t="s">
        <v>6</v>
      </c>
      <c r="C699" s="246"/>
      <c r="D699" s="96" t="s">
        <v>162</v>
      </c>
      <c r="E699" s="108" t="s">
        <v>163</v>
      </c>
      <c r="F699" s="108" t="s">
        <v>164</v>
      </c>
      <c r="G699" s="98"/>
      <c r="H699" s="108" t="s">
        <v>165</v>
      </c>
      <c r="I699" s="99"/>
      <c r="J699" s="249" t="s">
        <v>166</v>
      </c>
      <c r="K699" s="97" t="s">
        <v>162</v>
      </c>
      <c r="L699" s="108" t="s">
        <v>163</v>
      </c>
      <c r="M699" s="108" t="s">
        <v>164</v>
      </c>
      <c r="N699" s="98"/>
      <c r="O699" s="108" t="s">
        <v>167</v>
      </c>
      <c r="P699" s="100" t="s">
        <v>7</v>
      </c>
    </row>
    <row r="700" spans="1:16" x14ac:dyDescent="0.25">
      <c r="A700" s="101">
        <v>47</v>
      </c>
      <c r="B700" s="148">
        <v>22039048</v>
      </c>
      <c r="C700" s="247"/>
      <c r="D700" s="149" t="s">
        <v>215</v>
      </c>
      <c r="E700" s="150">
        <v>2</v>
      </c>
      <c r="F700" s="150">
        <v>86</v>
      </c>
      <c r="G700" s="151" t="s">
        <v>169</v>
      </c>
      <c r="H700" s="152">
        <f t="shared" ref="H700:H711" si="92">E700*F700</f>
        <v>172</v>
      </c>
      <c r="I700" s="102"/>
      <c r="J700" s="250"/>
      <c r="K700" s="153" t="s">
        <v>168</v>
      </c>
      <c r="L700" s="154">
        <v>2</v>
      </c>
      <c r="M700" s="154">
        <v>86</v>
      </c>
      <c r="N700" s="155" t="s">
        <v>171</v>
      </c>
      <c r="O700" s="156">
        <f>M700*L700*0.8</f>
        <v>137.6</v>
      </c>
      <c r="P700" s="243">
        <f>(H712+O712)/(E712+(0.8*L712))</f>
        <v>82.089552238805965</v>
      </c>
    </row>
    <row r="701" spans="1:16" x14ac:dyDescent="0.25">
      <c r="A701" s="83"/>
      <c r="B701" s="83"/>
      <c r="C701" s="247"/>
      <c r="D701" s="149" t="s">
        <v>218</v>
      </c>
      <c r="E701" s="157">
        <v>2</v>
      </c>
      <c r="F701" s="154">
        <v>90</v>
      </c>
      <c r="G701" s="151" t="s">
        <v>169</v>
      </c>
      <c r="H701" s="152">
        <f t="shared" si="92"/>
        <v>180</v>
      </c>
      <c r="I701" s="103"/>
      <c r="J701" s="250"/>
      <c r="K701" s="153" t="s">
        <v>170</v>
      </c>
      <c r="L701" s="154">
        <v>2</v>
      </c>
      <c r="M701" s="154">
        <v>90</v>
      </c>
      <c r="N701" s="151" t="s">
        <v>171</v>
      </c>
      <c r="O701" s="156">
        <f t="shared" ref="O701:O711" si="93">M701*L701*0.8</f>
        <v>144</v>
      </c>
      <c r="P701" s="244"/>
    </row>
    <row r="702" spans="1:16" x14ac:dyDescent="0.25">
      <c r="A702" s="83"/>
      <c r="B702" s="83"/>
      <c r="C702" s="247"/>
      <c r="D702" s="149" t="s">
        <v>176</v>
      </c>
      <c r="E702" s="154">
        <v>1</v>
      </c>
      <c r="F702" s="161">
        <v>75</v>
      </c>
      <c r="G702" s="151" t="s">
        <v>177</v>
      </c>
      <c r="H702" s="152">
        <f t="shared" si="92"/>
        <v>75</v>
      </c>
      <c r="I702" s="103"/>
      <c r="J702" s="250"/>
      <c r="K702" s="158" t="s">
        <v>214</v>
      </c>
      <c r="L702" s="150">
        <v>2</v>
      </c>
      <c r="M702" s="150">
        <v>67</v>
      </c>
      <c r="N702" s="151" t="s">
        <v>179</v>
      </c>
      <c r="O702" s="156">
        <f t="shared" si="93"/>
        <v>107.2</v>
      </c>
      <c r="P702" s="244"/>
    </row>
    <row r="703" spans="1:16" x14ac:dyDescent="0.25">
      <c r="A703" s="83"/>
      <c r="B703" s="83"/>
      <c r="C703" s="247"/>
      <c r="D703" s="149" t="s">
        <v>180</v>
      </c>
      <c r="E703" s="150">
        <v>1</v>
      </c>
      <c r="F703" s="159">
        <v>75</v>
      </c>
      <c r="G703" s="151" t="s">
        <v>177</v>
      </c>
      <c r="H703" s="152">
        <f t="shared" si="92"/>
        <v>75</v>
      </c>
      <c r="I703" s="103"/>
      <c r="J703" s="250"/>
      <c r="K703" s="158" t="s">
        <v>201</v>
      </c>
      <c r="L703" s="150">
        <v>2</v>
      </c>
      <c r="M703" s="150">
        <v>97</v>
      </c>
      <c r="N703" s="151" t="s">
        <v>171</v>
      </c>
      <c r="O703" s="156">
        <f t="shared" si="93"/>
        <v>155.20000000000002</v>
      </c>
      <c r="P703" s="244"/>
    </row>
    <row r="704" spans="1:16" x14ac:dyDescent="0.25">
      <c r="A704" s="83"/>
      <c r="B704" s="83"/>
      <c r="C704" s="247"/>
      <c r="D704" s="149" t="s">
        <v>219</v>
      </c>
      <c r="E704" s="150">
        <v>2</v>
      </c>
      <c r="F704" s="150">
        <v>81</v>
      </c>
      <c r="G704" s="151" t="s">
        <v>169</v>
      </c>
      <c r="H704" s="152">
        <f t="shared" si="92"/>
        <v>162</v>
      </c>
      <c r="I704" s="103"/>
      <c r="J704" s="250"/>
      <c r="K704" s="158" t="s">
        <v>197</v>
      </c>
      <c r="L704" s="150">
        <v>3</v>
      </c>
      <c r="M704" s="150">
        <v>75</v>
      </c>
      <c r="N704" s="151" t="s">
        <v>171</v>
      </c>
      <c r="O704" s="156">
        <f t="shared" si="93"/>
        <v>180</v>
      </c>
      <c r="P704" s="244"/>
    </row>
    <row r="705" spans="1:16" x14ac:dyDescent="0.25">
      <c r="A705" s="83"/>
      <c r="B705" s="83"/>
      <c r="C705" s="247"/>
      <c r="D705" s="149" t="s">
        <v>175</v>
      </c>
      <c r="E705" s="150">
        <v>2</v>
      </c>
      <c r="F705" s="150">
        <v>87</v>
      </c>
      <c r="G705" s="151" t="s">
        <v>169</v>
      </c>
      <c r="H705" s="152">
        <f t="shared" si="92"/>
        <v>174</v>
      </c>
      <c r="I705" s="102"/>
      <c r="J705" s="250"/>
      <c r="K705" s="160"/>
      <c r="L705" s="161"/>
      <c r="M705" s="161"/>
      <c r="N705" s="151"/>
      <c r="O705" s="156">
        <f t="shared" si="93"/>
        <v>0</v>
      </c>
      <c r="P705" s="244"/>
    </row>
    <row r="706" spans="1:16" x14ac:dyDescent="0.25">
      <c r="A706" s="83"/>
      <c r="B706" s="83"/>
      <c r="C706" s="247"/>
      <c r="D706" s="149" t="s">
        <v>184</v>
      </c>
      <c r="E706" s="150">
        <v>2</v>
      </c>
      <c r="F706" s="150">
        <v>84</v>
      </c>
      <c r="G706" s="155" t="s">
        <v>177</v>
      </c>
      <c r="H706" s="152">
        <f t="shared" si="92"/>
        <v>168</v>
      </c>
      <c r="I706" s="103"/>
      <c r="J706" s="250"/>
      <c r="K706" s="160"/>
      <c r="L706" s="162"/>
      <c r="M706" s="162"/>
      <c r="N706" s="151"/>
      <c r="O706" s="156">
        <f t="shared" si="93"/>
        <v>0</v>
      </c>
      <c r="P706" s="244"/>
    </row>
    <row r="707" spans="1:16" x14ac:dyDescent="0.25">
      <c r="A707" s="83"/>
      <c r="B707" s="83"/>
      <c r="C707" s="247"/>
      <c r="D707" s="149" t="s">
        <v>182</v>
      </c>
      <c r="E707" s="150">
        <v>1</v>
      </c>
      <c r="F707" s="150">
        <v>83</v>
      </c>
      <c r="G707" s="155" t="s">
        <v>177</v>
      </c>
      <c r="H707" s="152">
        <f t="shared" si="92"/>
        <v>83</v>
      </c>
      <c r="I707" s="103"/>
      <c r="J707" s="250"/>
      <c r="K707" s="160"/>
      <c r="L707" s="162"/>
      <c r="M707" s="162"/>
      <c r="N707" s="151"/>
      <c r="O707" s="156">
        <f t="shared" si="93"/>
        <v>0</v>
      </c>
      <c r="P707" s="244"/>
    </row>
    <row r="708" spans="1:16" x14ac:dyDescent="0.25">
      <c r="A708" s="83"/>
      <c r="B708" s="83"/>
      <c r="C708" s="247"/>
      <c r="D708" s="149" t="s">
        <v>220</v>
      </c>
      <c r="E708" s="150">
        <v>2</v>
      </c>
      <c r="F708" s="150">
        <v>75</v>
      </c>
      <c r="G708" s="155" t="s">
        <v>169</v>
      </c>
      <c r="H708" s="152">
        <f t="shared" si="92"/>
        <v>150</v>
      </c>
      <c r="I708" s="102"/>
      <c r="J708" s="250"/>
      <c r="K708" s="160"/>
      <c r="L708" s="162"/>
      <c r="M708" s="162"/>
      <c r="N708" s="151"/>
      <c r="O708" s="156">
        <f t="shared" si="93"/>
        <v>0</v>
      </c>
      <c r="P708" s="244"/>
    </row>
    <row r="709" spans="1:16" x14ac:dyDescent="0.25">
      <c r="A709" s="83"/>
      <c r="B709" s="83"/>
      <c r="C709" s="247"/>
      <c r="D709" s="149" t="s">
        <v>221</v>
      </c>
      <c r="E709" s="150">
        <v>2</v>
      </c>
      <c r="F709" s="150">
        <v>80</v>
      </c>
      <c r="G709" s="155" t="s">
        <v>169</v>
      </c>
      <c r="H709" s="152">
        <f t="shared" si="92"/>
        <v>160</v>
      </c>
      <c r="I709" s="102"/>
      <c r="J709" s="250"/>
      <c r="K709" s="160"/>
      <c r="L709" s="162"/>
      <c r="M709" s="162"/>
      <c r="N709" s="151"/>
      <c r="O709" s="156">
        <f t="shared" si="93"/>
        <v>0</v>
      </c>
      <c r="P709" s="244"/>
    </row>
    <row r="710" spans="1:16" x14ac:dyDescent="0.25">
      <c r="A710" s="83"/>
      <c r="B710" s="83"/>
      <c r="C710" s="247"/>
      <c r="D710" s="149" t="s">
        <v>185</v>
      </c>
      <c r="E710" s="157">
        <v>1</v>
      </c>
      <c r="F710" s="150">
        <v>77</v>
      </c>
      <c r="G710" s="155" t="s">
        <v>169</v>
      </c>
      <c r="H710" s="152">
        <f t="shared" si="92"/>
        <v>77</v>
      </c>
      <c r="I710" s="102"/>
      <c r="J710" s="250"/>
      <c r="K710" s="164"/>
      <c r="L710" s="165"/>
      <c r="M710" s="165"/>
      <c r="N710" s="151"/>
      <c r="O710" s="156">
        <f t="shared" si="93"/>
        <v>0</v>
      </c>
      <c r="P710" s="244"/>
    </row>
    <row r="711" spans="1:16" x14ac:dyDescent="0.25">
      <c r="A711" s="83"/>
      <c r="B711" s="83"/>
      <c r="C711" s="248"/>
      <c r="D711" s="166"/>
      <c r="E711" s="165"/>
      <c r="F711" s="165"/>
      <c r="G711" s="151"/>
      <c r="H711" s="152">
        <f t="shared" si="92"/>
        <v>0</v>
      </c>
      <c r="I711" s="102"/>
      <c r="J711" s="251"/>
      <c r="K711" s="158"/>
      <c r="L711" s="165"/>
      <c r="M711" s="165"/>
      <c r="N711" s="151"/>
      <c r="O711" s="156">
        <f t="shared" si="93"/>
        <v>0</v>
      </c>
      <c r="P711" s="244"/>
    </row>
    <row r="712" spans="1:16" ht="14.4" customHeight="1" thickBot="1" x14ac:dyDescent="0.3">
      <c r="A712" s="84"/>
      <c r="B712" s="84"/>
      <c r="C712" s="167"/>
      <c r="D712" s="168"/>
      <c r="E712" s="169">
        <f>SUM(E700:E711)</f>
        <v>18</v>
      </c>
      <c r="F712" s="169">
        <f>SUM(F700:F711)</f>
        <v>893</v>
      </c>
      <c r="G712" s="170"/>
      <c r="H712" s="171">
        <f>SUM(H700:H711)</f>
        <v>1476</v>
      </c>
      <c r="I712" s="104"/>
      <c r="J712" s="167"/>
      <c r="K712" s="172"/>
      <c r="L712" s="169">
        <f>SUM(L700:L711)</f>
        <v>11</v>
      </c>
      <c r="M712" s="169">
        <f>SUM(M700:M711)</f>
        <v>415</v>
      </c>
      <c r="N712" s="170"/>
      <c r="O712" s="169">
        <f>SUM(O700:O711)</f>
        <v>724</v>
      </c>
      <c r="P712" s="245"/>
    </row>
    <row r="713" spans="1:16" ht="15" customHeight="1" thickTop="1" thickBot="1" x14ac:dyDescent="0.3">
      <c r="A713" s="23"/>
      <c r="B713" s="23"/>
      <c r="C713" s="23"/>
      <c r="D713" s="23"/>
      <c r="E713" s="4"/>
      <c r="F713" s="4"/>
      <c r="G713" s="31"/>
      <c r="H713" s="4"/>
      <c r="I713" s="23"/>
      <c r="J713" s="23"/>
      <c r="K713" s="23"/>
      <c r="L713" s="4"/>
      <c r="M713" s="4"/>
      <c r="N713" s="31"/>
      <c r="O713" s="4"/>
      <c r="P713" s="23"/>
    </row>
    <row r="714" spans="1:16" ht="27" customHeight="1" thickTop="1" x14ac:dyDescent="0.25">
      <c r="A714" s="141" t="s">
        <v>5</v>
      </c>
      <c r="B714" s="95" t="s">
        <v>6</v>
      </c>
      <c r="C714" s="246"/>
      <c r="D714" s="96" t="s">
        <v>162</v>
      </c>
      <c r="E714" s="108" t="s">
        <v>163</v>
      </c>
      <c r="F714" s="108" t="s">
        <v>164</v>
      </c>
      <c r="G714" s="98"/>
      <c r="H714" s="108" t="s">
        <v>165</v>
      </c>
      <c r="I714" s="99"/>
      <c r="J714" s="249" t="s">
        <v>166</v>
      </c>
      <c r="K714" s="97" t="s">
        <v>162</v>
      </c>
      <c r="L714" s="108" t="s">
        <v>163</v>
      </c>
      <c r="M714" s="108" t="s">
        <v>164</v>
      </c>
      <c r="N714" s="98"/>
      <c r="O714" s="108" t="s">
        <v>167</v>
      </c>
      <c r="P714" s="100" t="s">
        <v>7</v>
      </c>
    </row>
    <row r="715" spans="1:16" x14ac:dyDescent="0.25">
      <c r="A715" s="101">
        <v>48</v>
      </c>
      <c r="B715" s="148">
        <v>22039049</v>
      </c>
      <c r="C715" s="247"/>
      <c r="D715" s="149" t="s">
        <v>215</v>
      </c>
      <c r="E715" s="150">
        <v>2</v>
      </c>
      <c r="F715" s="150">
        <v>83</v>
      </c>
      <c r="G715" s="151" t="s">
        <v>169</v>
      </c>
      <c r="H715" s="152">
        <f t="shared" ref="H715:H726" si="94">E715*F715</f>
        <v>166</v>
      </c>
      <c r="I715" s="102"/>
      <c r="J715" s="250"/>
      <c r="K715" s="153" t="s">
        <v>186</v>
      </c>
      <c r="L715" s="154">
        <v>2</v>
      </c>
      <c r="M715" s="154">
        <v>93</v>
      </c>
      <c r="N715" s="155" t="s">
        <v>171</v>
      </c>
      <c r="O715" s="156">
        <f>M715*L715*0.8</f>
        <v>148.80000000000001</v>
      </c>
      <c r="P715" s="243">
        <f>(H727+O727)/(E727+(0.8*L727))</f>
        <v>82.446153846153848</v>
      </c>
    </row>
    <row r="716" spans="1:16" x14ac:dyDescent="0.25">
      <c r="A716" s="83"/>
      <c r="B716" s="83"/>
      <c r="C716" s="247"/>
      <c r="D716" s="149" t="s">
        <v>218</v>
      </c>
      <c r="E716" s="157">
        <v>2</v>
      </c>
      <c r="F716" s="154">
        <v>85</v>
      </c>
      <c r="G716" s="151" t="s">
        <v>169</v>
      </c>
      <c r="H716" s="152">
        <f t="shared" si="94"/>
        <v>170</v>
      </c>
      <c r="I716" s="103"/>
      <c r="J716" s="250"/>
      <c r="K716" s="153" t="s">
        <v>203</v>
      </c>
      <c r="L716" s="154">
        <v>2</v>
      </c>
      <c r="M716" s="154">
        <v>90</v>
      </c>
      <c r="N716" s="151" t="s">
        <v>171</v>
      </c>
      <c r="O716" s="156">
        <f t="shared" ref="O716:O726" si="95">M716*L716*0.8</f>
        <v>144</v>
      </c>
      <c r="P716" s="244"/>
    </row>
    <row r="717" spans="1:16" x14ac:dyDescent="0.25">
      <c r="A717" s="83"/>
      <c r="B717" s="83"/>
      <c r="C717" s="247"/>
      <c r="D717" s="149" t="s">
        <v>176</v>
      </c>
      <c r="E717" s="154">
        <v>1</v>
      </c>
      <c r="F717" s="161">
        <v>75</v>
      </c>
      <c r="G717" s="151" t="s">
        <v>177</v>
      </c>
      <c r="H717" s="152">
        <f t="shared" si="94"/>
        <v>75</v>
      </c>
      <c r="I717" s="103"/>
      <c r="J717" s="250"/>
      <c r="K717" s="158" t="s">
        <v>192</v>
      </c>
      <c r="L717" s="150">
        <v>2</v>
      </c>
      <c r="M717" s="150">
        <v>80</v>
      </c>
      <c r="N717" s="151" t="s">
        <v>171</v>
      </c>
      <c r="O717" s="156">
        <f t="shared" si="95"/>
        <v>128</v>
      </c>
      <c r="P717" s="244"/>
    </row>
    <row r="718" spans="1:16" x14ac:dyDescent="0.25">
      <c r="A718" s="83"/>
      <c r="B718" s="83"/>
      <c r="C718" s="247"/>
      <c r="D718" s="149" t="s">
        <v>180</v>
      </c>
      <c r="E718" s="150">
        <v>1</v>
      </c>
      <c r="F718" s="159">
        <v>75</v>
      </c>
      <c r="G718" s="151" t="s">
        <v>177</v>
      </c>
      <c r="H718" s="152">
        <f t="shared" si="94"/>
        <v>75</v>
      </c>
      <c r="I718" s="103"/>
      <c r="J718" s="250"/>
      <c r="K718" s="158" t="s">
        <v>193</v>
      </c>
      <c r="L718" s="150">
        <v>1</v>
      </c>
      <c r="M718" s="159">
        <v>75</v>
      </c>
      <c r="N718" s="151" t="s">
        <v>179</v>
      </c>
      <c r="O718" s="156">
        <f t="shared" si="95"/>
        <v>60</v>
      </c>
      <c r="P718" s="244"/>
    </row>
    <row r="719" spans="1:16" x14ac:dyDescent="0.25">
      <c r="A719" s="83"/>
      <c r="B719" s="83"/>
      <c r="C719" s="247"/>
      <c r="D719" s="149" t="s">
        <v>219</v>
      </c>
      <c r="E719" s="150">
        <v>2</v>
      </c>
      <c r="F719" s="150">
        <v>77</v>
      </c>
      <c r="G719" s="151" t="s">
        <v>169</v>
      </c>
      <c r="H719" s="152">
        <f t="shared" si="94"/>
        <v>154</v>
      </c>
      <c r="I719" s="103"/>
      <c r="J719" s="250"/>
      <c r="K719" s="158" t="s">
        <v>197</v>
      </c>
      <c r="L719" s="150">
        <v>3</v>
      </c>
      <c r="M719" s="150">
        <v>82</v>
      </c>
      <c r="N719" s="151" t="s">
        <v>171</v>
      </c>
      <c r="O719" s="156">
        <f t="shared" si="95"/>
        <v>196.8</v>
      </c>
      <c r="P719" s="244"/>
    </row>
    <row r="720" spans="1:16" x14ac:dyDescent="0.25">
      <c r="A720" s="83"/>
      <c r="B720" s="83"/>
      <c r="C720" s="247"/>
      <c r="D720" s="149" t="s">
        <v>175</v>
      </c>
      <c r="E720" s="150">
        <v>2</v>
      </c>
      <c r="F720" s="150">
        <v>84</v>
      </c>
      <c r="G720" s="151" t="s">
        <v>169</v>
      </c>
      <c r="H720" s="152">
        <f t="shared" si="94"/>
        <v>168</v>
      </c>
      <c r="I720" s="102"/>
      <c r="J720" s="250"/>
      <c r="K720" s="160"/>
      <c r="L720" s="161"/>
      <c r="M720" s="161"/>
      <c r="N720" s="151"/>
      <c r="O720" s="156">
        <f t="shared" si="95"/>
        <v>0</v>
      </c>
      <c r="P720" s="244"/>
    </row>
    <row r="721" spans="1:16" x14ac:dyDescent="0.25">
      <c r="A721" s="83"/>
      <c r="B721" s="83"/>
      <c r="C721" s="247"/>
      <c r="D721" s="149" t="s">
        <v>182</v>
      </c>
      <c r="E721" s="150">
        <v>1</v>
      </c>
      <c r="F721" s="150">
        <v>76</v>
      </c>
      <c r="G721" s="155" t="s">
        <v>177</v>
      </c>
      <c r="H721" s="152">
        <f t="shared" si="94"/>
        <v>76</v>
      </c>
      <c r="I721" s="103"/>
      <c r="J721" s="250"/>
      <c r="K721" s="160"/>
      <c r="L721" s="162"/>
      <c r="M721" s="162"/>
      <c r="N721" s="151"/>
      <c r="O721" s="156">
        <f t="shared" si="95"/>
        <v>0</v>
      </c>
      <c r="P721" s="244"/>
    </row>
    <row r="722" spans="1:16" x14ac:dyDescent="0.25">
      <c r="A722" s="83"/>
      <c r="B722" s="83"/>
      <c r="C722" s="247"/>
      <c r="D722" s="149" t="s">
        <v>220</v>
      </c>
      <c r="E722" s="150">
        <v>2</v>
      </c>
      <c r="F722" s="150">
        <v>86</v>
      </c>
      <c r="G722" s="155" t="s">
        <v>169</v>
      </c>
      <c r="H722" s="152">
        <f t="shared" si="94"/>
        <v>172</v>
      </c>
      <c r="I722" s="103"/>
      <c r="J722" s="250"/>
      <c r="K722" s="160"/>
      <c r="L722" s="162"/>
      <c r="M722" s="162"/>
      <c r="N722" s="151"/>
      <c r="O722" s="156">
        <f t="shared" si="95"/>
        <v>0</v>
      </c>
      <c r="P722" s="244"/>
    </row>
    <row r="723" spans="1:16" x14ac:dyDescent="0.25">
      <c r="A723" s="83"/>
      <c r="B723" s="83"/>
      <c r="C723" s="247"/>
      <c r="D723" s="149" t="s">
        <v>221</v>
      </c>
      <c r="E723" s="150">
        <v>2</v>
      </c>
      <c r="F723" s="150">
        <v>78</v>
      </c>
      <c r="G723" s="155" t="s">
        <v>169</v>
      </c>
      <c r="H723" s="152">
        <f t="shared" si="94"/>
        <v>156</v>
      </c>
      <c r="I723" s="102"/>
      <c r="J723" s="250"/>
      <c r="K723" s="160"/>
      <c r="L723" s="162"/>
      <c r="M723" s="162"/>
      <c r="N723" s="151"/>
      <c r="O723" s="156">
        <f t="shared" si="95"/>
        <v>0</v>
      </c>
      <c r="P723" s="244"/>
    </row>
    <row r="724" spans="1:16" x14ac:dyDescent="0.25">
      <c r="A724" s="83"/>
      <c r="B724" s="83"/>
      <c r="C724" s="247"/>
      <c r="D724" s="149" t="s">
        <v>184</v>
      </c>
      <c r="E724" s="150">
        <v>2</v>
      </c>
      <c r="F724" s="150">
        <v>87</v>
      </c>
      <c r="G724" s="155" t="s">
        <v>177</v>
      </c>
      <c r="H724" s="152">
        <f t="shared" si="94"/>
        <v>174</v>
      </c>
      <c r="I724" s="102"/>
      <c r="J724" s="250"/>
      <c r="K724" s="160"/>
      <c r="L724" s="162"/>
      <c r="M724" s="162"/>
      <c r="N724" s="151"/>
      <c r="O724" s="156">
        <f t="shared" si="95"/>
        <v>0</v>
      </c>
      <c r="P724" s="244"/>
    </row>
    <row r="725" spans="1:16" x14ac:dyDescent="0.25">
      <c r="A725" s="83"/>
      <c r="B725" s="83"/>
      <c r="C725" s="247"/>
      <c r="D725" s="149" t="s">
        <v>185</v>
      </c>
      <c r="E725" s="157">
        <v>1</v>
      </c>
      <c r="F725" s="150">
        <v>80</v>
      </c>
      <c r="G725" s="155" t="s">
        <v>169</v>
      </c>
      <c r="H725" s="152">
        <f t="shared" si="94"/>
        <v>80</v>
      </c>
      <c r="I725" s="102"/>
      <c r="J725" s="250"/>
      <c r="K725" s="164"/>
      <c r="L725" s="165"/>
      <c r="M725" s="165"/>
      <c r="N725" s="151"/>
      <c r="O725" s="156">
        <f t="shared" si="95"/>
        <v>0</v>
      </c>
      <c r="P725" s="244"/>
    </row>
    <row r="726" spans="1:16" x14ac:dyDescent="0.25">
      <c r="A726" s="83"/>
      <c r="B726" s="83"/>
      <c r="C726" s="248"/>
      <c r="D726" s="166"/>
      <c r="E726" s="165"/>
      <c r="F726" s="165"/>
      <c r="G726" s="151"/>
      <c r="H726" s="152">
        <f t="shared" si="94"/>
        <v>0</v>
      </c>
      <c r="I726" s="102"/>
      <c r="J726" s="251"/>
      <c r="K726" s="158"/>
      <c r="L726" s="165"/>
      <c r="M726" s="165"/>
      <c r="N726" s="151"/>
      <c r="O726" s="156">
        <f t="shared" si="95"/>
        <v>0</v>
      </c>
      <c r="P726" s="244"/>
    </row>
    <row r="727" spans="1:16" ht="14.4" customHeight="1" thickBot="1" x14ac:dyDescent="0.3">
      <c r="A727" s="84"/>
      <c r="B727" s="84"/>
      <c r="C727" s="167"/>
      <c r="D727" s="168"/>
      <c r="E727" s="169">
        <f>SUM(E715:E726)</f>
        <v>18</v>
      </c>
      <c r="F727" s="169">
        <f>SUM(F715:F726)</f>
        <v>886</v>
      </c>
      <c r="G727" s="170"/>
      <c r="H727" s="171">
        <f>SUM(H715:H726)</f>
        <v>1466</v>
      </c>
      <c r="I727" s="104"/>
      <c r="J727" s="167"/>
      <c r="K727" s="172"/>
      <c r="L727" s="169">
        <f>SUM(L715:L726)</f>
        <v>10</v>
      </c>
      <c r="M727" s="169">
        <f>SUM(M715:M726)</f>
        <v>420</v>
      </c>
      <c r="N727" s="170"/>
      <c r="O727" s="169">
        <f>SUM(O715:O726)</f>
        <v>677.6</v>
      </c>
      <c r="P727" s="245"/>
    </row>
    <row r="728" spans="1:16" ht="15" customHeight="1" thickTop="1" thickBot="1" x14ac:dyDescent="0.3">
      <c r="A728" s="23"/>
      <c r="B728" s="23"/>
      <c r="C728" s="23"/>
      <c r="D728" s="23"/>
      <c r="E728" s="4"/>
      <c r="F728" s="4"/>
      <c r="G728" s="31"/>
      <c r="H728" s="4"/>
      <c r="I728" s="23"/>
      <c r="J728" s="23"/>
      <c r="K728" s="23"/>
      <c r="L728" s="4"/>
      <c r="M728" s="4"/>
      <c r="N728" s="31"/>
      <c r="O728" s="4"/>
      <c r="P728" s="23"/>
    </row>
    <row r="729" spans="1:16" ht="27" customHeight="1" thickTop="1" x14ac:dyDescent="0.25">
      <c r="A729" s="141" t="s">
        <v>5</v>
      </c>
      <c r="B729" s="95" t="s">
        <v>6</v>
      </c>
      <c r="C729" s="246"/>
      <c r="D729" s="96" t="s">
        <v>162</v>
      </c>
      <c r="E729" s="108" t="s">
        <v>163</v>
      </c>
      <c r="F729" s="108" t="s">
        <v>164</v>
      </c>
      <c r="G729" s="98"/>
      <c r="H729" s="108" t="s">
        <v>165</v>
      </c>
      <c r="I729" s="99"/>
      <c r="J729" s="249" t="s">
        <v>166</v>
      </c>
      <c r="K729" s="97" t="s">
        <v>162</v>
      </c>
      <c r="L729" s="108" t="s">
        <v>163</v>
      </c>
      <c r="M729" s="108" t="s">
        <v>164</v>
      </c>
      <c r="N729" s="98"/>
      <c r="O729" s="108" t="s">
        <v>167</v>
      </c>
      <c r="P729" s="100" t="s">
        <v>7</v>
      </c>
    </row>
    <row r="730" spans="1:16" x14ac:dyDescent="0.25">
      <c r="A730" s="101">
        <v>49</v>
      </c>
      <c r="B730" s="148">
        <v>22039050</v>
      </c>
      <c r="C730" s="247"/>
      <c r="D730" s="149" t="s">
        <v>184</v>
      </c>
      <c r="E730" s="150">
        <v>2</v>
      </c>
      <c r="F730" s="150">
        <v>94</v>
      </c>
      <c r="G730" s="151" t="s">
        <v>177</v>
      </c>
      <c r="H730" s="152">
        <f t="shared" ref="H730:H741" si="96">E730*F730</f>
        <v>188</v>
      </c>
      <c r="I730" s="102"/>
      <c r="J730" s="250"/>
      <c r="K730" s="153" t="s">
        <v>168</v>
      </c>
      <c r="L730" s="154">
        <v>2</v>
      </c>
      <c r="M730" s="154">
        <v>89</v>
      </c>
      <c r="N730" s="155" t="s">
        <v>171</v>
      </c>
      <c r="O730" s="156">
        <f>M730*L730*0.8</f>
        <v>142.4</v>
      </c>
      <c r="P730" s="243">
        <f>(H742+O742)/(E742+(0.8*L742))</f>
        <v>88.330578512396698</v>
      </c>
    </row>
    <row r="731" spans="1:16" x14ac:dyDescent="0.25">
      <c r="A731" s="83"/>
      <c r="B731" s="83"/>
      <c r="C731" s="247"/>
      <c r="D731" s="149" t="s">
        <v>215</v>
      </c>
      <c r="E731" s="157">
        <v>2</v>
      </c>
      <c r="F731" s="154">
        <v>92</v>
      </c>
      <c r="G731" s="151" t="s">
        <v>169</v>
      </c>
      <c r="H731" s="152">
        <f t="shared" si="96"/>
        <v>184</v>
      </c>
      <c r="I731" s="103"/>
      <c r="J731" s="250"/>
      <c r="K731" s="153" t="s">
        <v>170</v>
      </c>
      <c r="L731" s="154">
        <v>2</v>
      </c>
      <c r="M731" s="154">
        <v>86</v>
      </c>
      <c r="N731" s="151" t="s">
        <v>171</v>
      </c>
      <c r="O731" s="156">
        <f t="shared" ref="O731:O741" si="97">M731*L731*0.8</f>
        <v>137.6</v>
      </c>
      <c r="P731" s="244"/>
    </row>
    <row r="732" spans="1:16" x14ac:dyDescent="0.25">
      <c r="A732" s="83"/>
      <c r="B732" s="83"/>
      <c r="C732" s="247"/>
      <c r="D732" s="149" t="s">
        <v>218</v>
      </c>
      <c r="E732" s="154">
        <v>2</v>
      </c>
      <c r="F732" s="154">
        <v>82</v>
      </c>
      <c r="G732" s="151" t="s">
        <v>169</v>
      </c>
      <c r="H732" s="152">
        <f t="shared" si="96"/>
        <v>164</v>
      </c>
      <c r="I732" s="103"/>
      <c r="J732" s="250"/>
      <c r="K732" s="158" t="s">
        <v>186</v>
      </c>
      <c r="L732" s="150">
        <v>2</v>
      </c>
      <c r="M732" s="150">
        <v>95</v>
      </c>
      <c r="N732" s="151" t="s">
        <v>171</v>
      </c>
      <c r="O732" s="156">
        <f t="shared" si="97"/>
        <v>152</v>
      </c>
      <c r="P732" s="244"/>
    </row>
    <row r="733" spans="1:16" x14ac:dyDescent="0.25">
      <c r="A733" s="83"/>
      <c r="B733" s="83"/>
      <c r="C733" s="247"/>
      <c r="D733" s="149" t="s">
        <v>180</v>
      </c>
      <c r="E733" s="150">
        <v>1</v>
      </c>
      <c r="F733" s="150">
        <v>84</v>
      </c>
      <c r="G733" s="151" t="s">
        <v>177</v>
      </c>
      <c r="H733" s="152">
        <f t="shared" si="96"/>
        <v>84</v>
      </c>
      <c r="I733" s="103"/>
      <c r="J733" s="250"/>
      <c r="K733" s="158" t="s">
        <v>189</v>
      </c>
      <c r="L733" s="150">
        <v>1</v>
      </c>
      <c r="M733" s="150">
        <v>90</v>
      </c>
      <c r="N733" s="151" t="s">
        <v>179</v>
      </c>
      <c r="O733" s="156">
        <f t="shared" si="97"/>
        <v>72</v>
      </c>
      <c r="P733" s="244"/>
    </row>
    <row r="734" spans="1:16" x14ac:dyDescent="0.25">
      <c r="A734" s="83"/>
      <c r="B734" s="83"/>
      <c r="C734" s="247"/>
      <c r="D734" s="149" t="s">
        <v>219</v>
      </c>
      <c r="E734" s="150">
        <v>2</v>
      </c>
      <c r="F734" s="150">
        <v>84</v>
      </c>
      <c r="G734" s="151" t="s">
        <v>169</v>
      </c>
      <c r="H734" s="152">
        <f t="shared" si="96"/>
        <v>168</v>
      </c>
      <c r="I734" s="103"/>
      <c r="J734" s="250"/>
      <c r="K734" s="158" t="s">
        <v>192</v>
      </c>
      <c r="L734" s="150">
        <v>2</v>
      </c>
      <c r="M734" s="150">
        <v>86</v>
      </c>
      <c r="N734" s="151" t="s">
        <v>171</v>
      </c>
      <c r="O734" s="156">
        <f t="shared" si="97"/>
        <v>137.6</v>
      </c>
      <c r="P734" s="244"/>
    </row>
    <row r="735" spans="1:16" x14ac:dyDescent="0.25">
      <c r="A735" s="83"/>
      <c r="B735" s="83"/>
      <c r="C735" s="247"/>
      <c r="D735" s="149" t="s">
        <v>175</v>
      </c>
      <c r="E735" s="150">
        <v>2</v>
      </c>
      <c r="F735" s="150">
        <v>90</v>
      </c>
      <c r="G735" s="151" t="s">
        <v>169</v>
      </c>
      <c r="H735" s="152">
        <f t="shared" si="96"/>
        <v>180</v>
      </c>
      <c r="I735" s="102"/>
      <c r="J735" s="250"/>
      <c r="K735" s="160"/>
      <c r="L735" s="161"/>
      <c r="M735" s="161"/>
      <c r="N735" s="151"/>
      <c r="O735" s="156">
        <f t="shared" si="97"/>
        <v>0</v>
      </c>
      <c r="P735" s="244"/>
    </row>
    <row r="736" spans="1:16" x14ac:dyDescent="0.25">
      <c r="A736" s="83"/>
      <c r="B736" s="83"/>
      <c r="C736" s="247"/>
      <c r="D736" s="149" t="s">
        <v>182</v>
      </c>
      <c r="E736" s="150">
        <v>1</v>
      </c>
      <c r="F736" s="150">
        <v>88</v>
      </c>
      <c r="G736" s="155" t="s">
        <v>177</v>
      </c>
      <c r="H736" s="152">
        <f t="shared" si="96"/>
        <v>88</v>
      </c>
      <c r="I736" s="103"/>
      <c r="J736" s="250"/>
      <c r="K736" s="160"/>
      <c r="L736" s="162"/>
      <c r="M736" s="162"/>
      <c r="N736" s="151"/>
      <c r="O736" s="156">
        <f t="shared" si="97"/>
        <v>0</v>
      </c>
      <c r="P736" s="244"/>
    </row>
    <row r="737" spans="1:16" x14ac:dyDescent="0.25">
      <c r="A737" s="83"/>
      <c r="B737" s="83"/>
      <c r="C737" s="247"/>
      <c r="D737" s="149" t="s">
        <v>220</v>
      </c>
      <c r="E737" s="150">
        <v>2</v>
      </c>
      <c r="F737" s="150">
        <v>90</v>
      </c>
      <c r="G737" s="155" t="s">
        <v>169</v>
      </c>
      <c r="H737" s="152">
        <f t="shared" si="96"/>
        <v>180</v>
      </c>
      <c r="I737" s="103"/>
      <c r="J737" s="250"/>
      <c r="K737" s="160"/>
      <c r="L737" s="162"/>
      <c r="M737" s="162"/>
      <c r="N737" s="151"/>
      <c r="O737" s="156">
        <f t="shared" si="97"/>
        <v>0</v>
      </c>
      <c r="P737" s="244"/>
    </row>
    <row r="738" spans="1:16" x14ac:dyDescent="0.25">
      <c r="A738" s="83"/>
      <c r="B738" s="83"/>
      <c r="C738" s="247"/>
      <c r="D738" s="149" t="s">
        <v>221</v>
      </c>
      <c r="E738" s="150">
        <v>2</v>
      </c>
      <c r="F738" s="150">
        <v>89</v>
      </c>
      <c r="G738" s="155" t="s">
        <v>169</v>
      </c>
      <c r="H738" s="152">
        <f t="shared" si="96"/>
        <v>178</v>
      </c>
      <c r="I738" s="102"/>
      <c r="J738" s="250"/>
      <c r="K738" s="160"/>
      <c r="L738" s="162"/>
      <c r="M738" s="162"/>
      <c r="N738" s="151"/>
      <c r="O738" s="156">
        <f t="shared" si="97"/>
        <v>0</v>
      </c>
      <c r="P738" s="244"/>
    </row>
    <row r="739" spans="1:16" x14ac:dyDescent="0.25">
      <c r="A739" s="83"/>
      <c r="B739" s="83"/>
      <c r="C739" s="247"/>
      <c r="D739" s="149" t="s">
        <v>185</v>
      </c>
      <c r="E739" s="150">
        <v>1</v>
      </c>
      <c r="F739" s="150">
        <v>82</v>
      </c>
      <c r="G739" s="155" t="s">
        <v>169</v>
      </c>
      <c r="H739" s="152">
        <f t="shared" si="96"/>
        <v>82</v>
      </c>
      <c r="I739" s="102"/>
      <c r="J739" s="250"/>
      <c r="K739" s="160"/>
      <c r="L739" s="162"/>
      <c r="M739" s="162"/>
      <c r="N739" s="151"/>
      <c r="O739" s="156">
        <f t="shared" si="97"/>
        <v>0</v>
      </c>
      <c r="P739" s="244"/>
    </row>
    <row r="740" spans="1:16" x14ac:dyDescent="0.25">
      <c r="A740" s="83"/>
      <c r="B740" s="83"/>
      <c r="C740" s="247"/>
      <c r="D740" s="149"/>
      <c r="E740" s="163"/>
      <c r="F740" s="159"/>
      <c r="G740" s="155"/>
      <c r="H740" s="152">
        <f t="shared" si="96"/>
        <v>0</v>
      </c>
      <c r="I740" s="102"/>
      <c r="J740" s="250"/>
      <c r="K740" s="164"/>
      <c r="L740" s="165"/>
      <c r="M740" s="165"/>
      <c r="N740" s="151"/>
      <c r="O740" s="156">
        <f t="shared" si="97"/>
        <v>0</v>
      </c>
      <c r="P740" s="244"/>
    </row>
    <row r="741" spans="1:16" x14ac:dyDescent="0.25">
      <c r="A741" s="83"/>
      <c r="B741" s="83"/>
      <c r="C741" s="248"/>
      <c r="D741" s="166"/>
      <c r="E741" s="165"/>
      <c r="F741" s="165"/>
      <c r="G741" s="151"/>
      <c r="H741" s="152">
        <f t="shared" si="96"/>
        <v>0</v>
      </c>
      <c r="I741" s="102"/>
      <c r="J741" s="251"/>
      <c r="K741" s="158"/>
      <c r="L741" s="165"/>
      <c r="M741" s="165"/>
      <c r="N741" s="151"/>
      <c r="O741" s="156">
        <f t="shared" si="97"/>
        <v>0</v>
      </c>
      <c r="P741" s="244"/>
    </row>
    <row r="742" spans="1:16" ht="14.4" customHeight="1" thickBot="1" x14ac:dyDescent="0.3">
      <c r="A742" s="84"/>
      <c r="B742" s="84"/>
      <c r="C742" s="167"/>
      <c r="D742" s="168"/>
      <c r="E742" s="169">
        <f>SUM(E730:E741)</f>
        <v>17</v>
      </c>
      <c r="F742" s="169">
        <f>SUM(F730:F741)</f>
        <v>875</v>
      </c>
      <c r="G742" s="170"/>
      <c r="H742" s="171">
        <f>SUM(H730:H741)</f>
        <v>1496</v>
      </c>
      <c r="I742" s="104"/>
      <c r="J742" s="167"/>
      <c r="K742" s="172"/>
      <c r="L742" s="169">
        <f>SUM(L730:L741)</f>
        <v>9</v>
      </c>
      <c r="M742" s="169">
        <f>SUM(M730:M741)</f>
        <v>446</v>
      </c>
      <c r="N742" s="170"/>
      <c r="O742" s="169">
        <f>SUM(O730:O741)</f>
        <v>641.6</v>
      </c>
      <c r="P742" s="245"/>
    </row>
    <row r="743" spans="1:16" ht="15" customHeight="1" thickTop="1" thickBot="1" x14ac:dyDescent="0.3">
      <c r="A743" s="23"/>
      <c r="B743" s="23"/>
      <c r="C743" s="23"/>
      <c r="D743" s="23"/>
      <c r="E743" s="4"/>
      <c r="F743" s="4"/>
      <c r="G743" s="31"/>
      <c r="H743" s="4"/>
      <c r="I743" s="23"/>
      <c r="J743" s="23"/>
      <c r="K743" s="23"/>
      <c r="L743" s="4"/>
      <c r="M743" s="4"/>
      <c r="N743" s="31"/>
      <c r="O743" s="4"/>
      <c r="P743" s="23"/>
    </row>
    <row r="744" spans="1:16" ht="27" customHeight="1" thickTop="1" x14ac:dyDescent="0.25">
      <c r="A744" s="141" t="s">
        <v>5</v>
      </c>
      <c r="B744" s="95" t="s">
        <v>6</v>
      </c>
      <c r="C744" s="246"/>
      <c r="D744" s="96" t="s">
        <v>162</v>
      </c>
      <c r="E744" s="108" t="s">
        <v>163</v>
      </c>
      <c r="F744" s="108" t="s">
        <v>164</v>
      </c>
      <c r="G744" s="98"/>
      <c r="H744" s="108" t="s">
        <v>165</v>
      </c>
      <c r="I744" s="99"/>
      <c r="J744" s="249" t="s">
        <v>166</v>
      </c>
      <c r="K744" s="97" t="s">
        <v>162</v>
      </c>
      <c r="L744" s="108" t="s">
        <v>163</v>
      </c>
      <c r="M744" s="108" t="s">
        <v>164</v>
      </c>
      <c r="N744" s="98"/>
      <c r="O744" s="108" t="s">
        <v>167</v>
      </c>
      <c r="P744" s="100" t="s">
        <v>7</v>
      </c>
    </row>
    <row r="745" spans="1:16" x14ac:dyDescent="0.25">
      <c r="A745" s="101">
        <v>50</v>
      </c>
      <c r="B745" s="148">
        <v>22039051</v>
      </c>
      <c r="C745" s="247"/>
      <c r="D745" s="149" t="s">
        <v>182</v>
      </c>
      <c r="E745" s="150">
        <v>1</v>
      </c>
      <c r="F745" s="150">
        <v>87</v>
      </c>
      <c r="G745" s="151" t="s">
        <v>177</v>
      </c>
      <c r="H745" s="152">
        <f t="shared" ref="H745:H756" si="98">E745*F745</f>
        <v>87</v>
      </c>
      <c r="I745" s="102"/>
      <c r="J745" s="250"/>
      <c r="K745" s="153" t="s">
        <v>168</v>
      </c>
      <c r="L745" s="154">
        <v>2</v>
      </c>
      <c r="M745" s="154">
        <v>88</v>
      </c>
      <c r="N745" s="155" t="s">
        <v>171</v>
      </c>
      <c r="O745" s="156">
        <f>M745*L745*0.8</f>
        <v>140.80000000000001</v>
      </c>
      <c r="P745" s="243">
        <f>(H757+O757)/(E757+(0.8*L757))</f>
        <v>88.194444444444443</v>
      </c>
    </row>
    <row r="746" spans="1:16" x14ac:dyDescent="0.25">
      <c r="A746" s="83"/>
      <c r="B746" s="83"/>
      <c r="C746" s="247"/>
      <c r="D746" s="149" t="s">
        <v>215</v>
      </c>
      <c r="E746" s="157">
        <v>2</v>
      </c>
      <c r="F746" s="154">
        <v>93</v>
      </c>
      <c r="G746" s="151" t="s">
        <v>169</v>
      </c>
      <c r="H746" s="152">
        <f t="shared" si="98"/>
        <v>186</v>
      </c>
      <c r="I746" s="103"/>
      <c r="J746" s="250"/>
      <c r="K746" s="153" t="s">
        <v>170</v>
      </c>
      <c r="L746" s="154">
        <v>2</v>
      </c>
      <c r="M746" s="154">
        <v>88</v>
      </c>
      <c r="N746" s="151" t="s">
        <v>171</v>
      </c>
      <c r="O746" s="156">
        <f t="shared" ref="O746:O756" si="99">M746*L746*0.8</f>
        <v>140.80000000000001</v>
      </c>
      <c r="P746" s="244"/>
    </row>
    <row r="747" spans="1:16" x14ac:dyDescent="0.25">
      <c r="A747" s="83"/>
      <c r="B747" s="83"/>
      <c r="C747" s="247"/>
      <c r="D747" s="149" t="s">
        <v>218</v>
      </c>
      <c r="E747" s="154">
        <v>2</v>
      </c>
      <c r="F747" s="154">
        <v>95</v>
      </c>
      <c r="G747" s="151" t="s">
        <v>169</v>
      </c>
      <c r="H747" s="152">
        <f t="shared" si="98"/>
        <v>190</v>
      </c>
      <c r="I747" s="103"/>
      <c r="J747" s="250"/>
      <c r="K747" s="158" t="s">
        <v>189</v>
      </c>
      <c r="L747" s="150">
        <v>1</v>
      </c>
      <c r="M747" s="150">
        <v>87</v>
      </c>
      <c r="N747" s="151" t="s">
        <v>179</v>
      </c>
      <c r="O747" s="156">
        <f t="shared" si="99"/>
        <v>69.600000000000009</v>
      </c>
      <c r="P747" s="244"/>
    </row>
    <row r="748" spans="1:16" x14ac:dyDescent="0.25">
      <c r="A748" s="83"/>
      <c r="B748" s="83"/>
      <c r="C748" s="247"/>
      <c r="D748" s="149" t="s">
        <v>219</v>
      </c>
      <c r="E748" s="150">
        <v>2</v>
      </c>
      <c r="F748" s="150">
        <v>84</v>
      </c>
      <c r="G748" s="151" t="s">
        <v>169</v>
      </c>
      <c r="H748" s="152">
        <f t="shared" si="98"/>
        <v>168</v>
      </c>
      <c r="I748" s="103"/>
      <c r="J748" s="250"/>
      <c r="K748" s="158" t="s">
        <v>201</v>
      </c>
      <c r="L748" s="150">
        <v>2</v>
      </c>
      <c r="M748" s="150">
        <v>98</v>
      </c>
      <c r="N748" s="151" t="s">
        <v>171</v>
      </c>
      <c r="O748" s="156">
        <f t="shared" si="99"/>
        <v>156.80000000000001</v>
      </c>
      <c r="P748" s="244"/>
    </row>
    <row r="749" spans="1:16" x14ac:dyDescent="0.25">
      <c r="A749" s="83"/>
      <c r="B749" s="83"/>
      <c r="C749" s="247"/>
      <c r="D749" s="149" t="s">
        <v>175</v>
      </c>
      <c r="E749" s="150">
        <v>2</v>
      </c>
      <c r="F749" s="150">
        <v>89</v>
      </c>
      <c r="G749" s="151" t="s">
        <v>169</v>
      </c>
      <c r="H749" s="152">
        <f t="shared" si="98"/>
        <v>178</v>
      </c>
      <c r="I749" s="103"/>
      <c r="J749" s="250"/>
      <c r="K749" s="158"/>
      <c r="L749" s="159"/>
      <c r="M749" s="159"/>
      <c r="N749" s="151"/>
      <c r="O749" s="156">
        <f t="shared" si="99"/>
        <v>0</v>
      </c>
      <c r="P749" s="244"/>
    </row>
    <row r="750" spans="1:16" x14ac:dyDescent="0.25">
      <c r="A750" s="83"/>
      <c r="B750" s="83"/>
      <c r="C750" s="247"/>
      <c r="D750" s="149" t="s">
        <v>184</v>
      </c>
      <c r="E750" s="150">
        <v>2</v>
      </c>
      <c r="F750" s="150">
        <v>83</v>
      </c>
      <c r="G750" s="151" t="s">
        <v>177</v>
      </c>
      <c r="H750" s="152">
        <f t="shared" si="98"/>
        <v>166</v>
      </c>
      <c r="I750" s="102"/>
      <c r="J750" s="250"/>
      <c r="K750" s="160"/>
      <c r="L750" s="161"/>
      <c r="M750" s="161"/>
      <c r="N750" s="151"/>
      <c r="O750" s="156">
        <f t="shared" si="99"/>
        <v>0</v>
      </c>
      <c r="P750" s="244"/>
    </row>
    <row r="751" spans="1:16" x14ac:dyDescent="0.25">
      <c r="A751" s="83"/>
      <c r="B751" s="83"/>
      <c r="C751" s="247"/>
      <c r="D751" s="149" t="s">
        <v>220</v>
      </c>
      <c r="E751" s="150">
        <v>2</v>
      </c>
      <c r="F751" s="150">
        <v>85</v>
      </c>
      <c r="G751" s="155" t="s">
        <v>169</v>
      </c>
      <c r="H751" s="152">
        <f t="shared" si="98"/>
        <v>170</v>
      </c>
      <c r="I751" s="103"/>
      <c r="J751" s="250"/>
      <c r="K751" s="160"/>
      <c r="L751" s="162"/>
      <c r="M751" s="162"/>
      <c r="N751" s="151"/>
      <c r="O751" s="156">
        <f t="shared" si="99"/>
        <v>0</v>
      </c>
      <c r="P751" s="244"/>
    </row>
    <row r="752" spans="1:16" x14ac:dyDescent="0.25">
      <c r="A752" s="83"/>
      <c r="B752" s="83"/>
      <c r="C752" s="247"/>
      <c r="D752" s="149" t="s">
        <v>221</v>
      </c>
      <c r="E752" s="150">
        <v>2</v>
      </c>
      <c r="F752" s="150">
        <v>86</v>
      </c>
      <c r="G752" s="155" t="s">
        <v>169</v>
      </c>
      <c r="H752" s="152">
        <f t="shared" si="98"/>
        <v>172</v>
      </c>
      <c r="I752" s="103"/>
      <c r="J752" s="250"/>
      <c r="K752" s="160"/>
      <c r="L752" s="162"/>
      <c r="M752" s="162"/>
      <c r="N752" s="151"/>
      <c r="O752" s="156">
        <f t="shared" si="99"/>
        <v>0</v>
      </c>
      <c r="P752" s="244"/>
    </row>
    <row r="753" spans="1:16" x14ac:dyDescent="0.25">
      <c r="A753" s="83"/>
      <c r="B753" s="83"/>
      <c r="C753" s="247"/>
      <c r="D753" s="149" t="s">
        <v>185</v>
      </c>
      <c r="E753" s="150">
        <v>1</v>
      </c>
      <c r="F753" s="150">
        <v>80</v>
      </c>
      <c r="G753" s="155" t="s">
        <v>169</v>
      </c>
      <c r="H753" s="152">
        <f t="shared" si="98"/>
        <v>80</v>
      </c>
      <c r="I753" s="102"/>
      <c r="J753" s="250"/>
      <c r="K753" s="160"/>
      <c r="L753" s="162"/>
      <c r="M753" s="162"/>
      <c r="N753" s="151"/>
      <c r="O753" s="156">
        <f t="shared" si="99"/>
        <v>0</v>
      </c>
      <c r="P753" s="244"/>
    </row>
    <row r="754" spans="1:16" x14ac:dyDescent="0.25">
      <c r="A754" s="83"/>
      <c r="B754" s="83"/>
      <c r="C754" s="247"/>
      <c r="D754" s="149"/>
      <c r="E754" s="159"/>
      <c r="F754" s="159"/>
      <c r="G754" s="155"/>
      <c r="H754" s="152">
        <f t="shared" si="98"/>
        <v>0</v>
      </c>
      <c r="I754" s="102"/>
      <c r="J754" s="250"/>
      <c r="K754" s="160"/>
      <c r="L754" s="162"/>
      <c r="M754" s="162"/>
      <c r="N754" s="151"/>
      <c r="O754" s="156">
        <f t="shared" si="99"/>
        <v>0</v>
      </c>
      <c r="P754" s="244"/>
    </row>
    <row r="755" spans="1:16" x14ac:dyDescent="0.25">
      <c r="A755" s="83"/>
      <c r="B755" s="83"/>
      <c r="C755" s="247"/>
      <c r="D755" s="149"/>
      <c r="E755" s="163"/>
      <c r="F755" s="159"/>
      <c r="G755" s="155"/>
      <c r="H755" s="152">
        <f t="shared" si="98"/>
        <v>0</v>
      </c>
      <c r="I755" s="102"/>
      <c r="J755" s="250"/>
      <c r="K755" s="164"/>
      <c r="L755" s="165"/>
      <c r="M755" s="165"/>
      <c r="N755" s="151"/>
      <c r="O755" s="156">
        <f t="shared" si="99"/>
        <v>0</v>
      </c>
      <c r="P755" s="244"/>
    </row>
    <row r="756" spans="1:16" x14ac:dyDescent="0.25">
      <c r="A756" s="83"/>
      <c r="B756" s="83"/>
      <c r="C756" s="248"/>
      <c r="D756" s="166"/>
      <c r="E756" s="165"/>
      <c r="F756" s="165"/>
      <c r="G756" s="151"/>
      <c r="H756" s="152">
        <f t="shared" si="98"/>
        <v>0</v>
      </c>
      <c r="I756" s="102"/>
      <c r="J756" s="251"/>
      <c r="K756" s="158"/>
      <c r="L756" s="165"/>
      <c r="M756" s="165"/>
      <c r="N756" s="151"/>
      <c r="O756" s="156">
        <f t="shared" si="99"/>
        <v>0</v>
      </c>
      <c r="P756" s="244"/>
    </row>
    <row r="757" spans="1:16" ht="14.4" customHeight="1" thickBot="1" x14ac:dyDescent="0.3">
      <c r="A757" s="84"/>
      <c r="B757" s="84"/>
      <c r="C757" s="167"/>
      <c r="D757" s="168"/>
      <c r="E757" s="169">
        <f>SUM(E745:E756)</f>
        <v>16</v>
      </c>
      <c r="F757" s="169">
        <f>SUM(F745:F756)</f>
        <v>782</v>
      </c>
      <c r="G757" s="170"/>
      <c r="H757" s="171">
        <f>SUM(H745:H756)</f>
        <v>1397</v>
      </c>
      <c r="I757" s="104"/>
      <c r="J757" s="167"/>
      <c r="K757" s="172"/>
      <c r="L757" s="169">
        <f>SUM(L745:L756)</f>
        <v>7</v>
      </c>
      <c r="M757" s="169">
        <f>SUM(M745:M756)</f>
        <v>361</v>
      </c>
      <c r="N757" s="170"/>
      <c r="O757" s="169">
        <f>SUM(O745:O756)</f>
        <v>508.00000000000006</v>
      </c>
      <c r="P757" s="245"/>
    </row>
    <row r="758" spans="1:16" ht="15" customHeight="1" thickTop="1" thickBot="1" x14ac:dyDescent="0.3">
      <c r="A758" s="23"/>
      <c r="B758" s="23"/>
      <c r="C758" s="23"/>
      <c r="D758" s="23"/>
      <c r="E758" s="4"/>
      <c r="F758" s="4"/>
      <c r="G758" s="31"/>
      <c r="H758" s="4"/>
      <c r="I758" s="23"/>
      <c r="J758" s="23"/>
      <c r="K758" s="23"/>
      <c r="L758" s="4"/>
      <c r="M758" s="4"/>
      <c r="N758" s="31"/>
      <c r="O758" s="4"/>
      <c r="P758" s="23"/>
    </row>
    <row r="759" spans="1:16" ht="27" customHeight="1" thickTop="1" x14ac:dyDescent="0.25">
      <c r="A759" s="141" t="s">
        <v>5</v>
      </c>
      <c r="B759" s="95" t="s">
        <v>6</v>
      </c>
      <c r="C759" s="246"/>
      <c r="D759" s="96" t="s">
        <v>162</v>
      </c>
      <c r="E759" s="108" t="s">
        <v>163</v>
      </c>
      <c r="F759" s="108" t="s">
        <v>164</v>
      </c>
      <c r="G759" s="98"/>
      <c r="H759" s="108" t="s">
        <v>165</v>
      </c>
      <c r="I759" s="99"/>
      <c r="J759" s="249" t="s">
        <v>166</v>
      </c>
      <c r="K759" s="97" t="s">
        <v>162</v>
      </c>
      <c r="L759" s="108" t="s">
        <v>163</v>
      </c>
      <c r="M759" s="108" t="s">
        <v>164</v>
      </c>
      <c r="N759" s="98"/>
      <c r="O759" s="108" t="s">
        <v>167</v>
      </c>
      <c r="P759" s="100" t="s">
        <v>7</v>
      </c>
    </row>
    <row r="760" spans="1:16" x14ac:dyDescent="0.25">
      <c r="A760" s="101">
        <v>51</v>
      </c>
      <c r="B760" s="148">
        <v>22039052</v>
      </c>
      <c r="C760" s="247"/>
      <c r="D760" s="149" t="s">
        <v>215</v>
      </c>
      <c r="E760" s="150">
        <v>2</v>
      </c>
      <c r="F760" s="150">
        <v>87</v>
      </c>
      <c r="G760" s="151" t="s">
        <v>169</v>
      </c>
      <c r="H760" s="152">
        <f t="shared" ref="H760:H771" si="100">E760*F760</f>
        <v>174</v>
      </c>
      <c r="I760" s="102"/>
      <c r="J760" s="250"/>
      <c r="K760" s="153" t="s">
        <v>168</v>
      </c>
      <c r="L760" s="154">
        <v>2</v>
      </c>
      <c r="M760" s="154">
        <v>85</v>
      </c>
      <c r="N760" s="155" t="s">
        <v>171</v>
      </c>
      <c r="O760" s="156">
        <f>M760*L760*0.8</f>
        <v>136</v>
      </c>
      <c r="P760" s="243">
        <f>(H772+O772)/(E772+(0.8*L772))</f>
        <v>88.461538461538467</v>
      </c>
    </row>
    <row r="761" spans="1:16" x14ac:dyDescent="0.25">
      <c r="A761" s="83"/>
      <c r="B761" s="83"/>
      <c r="C761" s="247"/>
      <c r="D761" s="149" t="s">
        <v>218</v>
      </c>
      <c r="E761" s="157">
        <v>2</v>
      </c>
      <c r="F761" s="154">
        <v>95</v>
      </c>
      <c r="G761" s="151" t="s">
        <v>169</v>
      </c>
      <c r="H761" s="152">
        <f t="shared" si="100"/>
        <v>190</v>
      </c>
      <c r="I761" s="103"/>
      <c r="J761" s="250"/>
      <c r="K761" s="153" t="s">
        <v>170</v>
      </c>
      <c r="L761" s="154">
        <v>2</v>
      </c>
      <c r="M761" s="154">
        <v>90</v>
      </c>
      <c r="N761" s="151" t="s">
        <v>171</v>
      </c>
      <c r="O761" s="156">
        <f t="shared" ref="O761:O771" si="101">M761*L761*0.8</f>
        <v>144</v>
      </c>
      <c r="P761" s="244"/>
    </row>
    <row r="762" spans="1:16" x14ac:dyDescent="0.25">
      <c r="A762" s="83"/>
      <c r="B762" s="83"/>
      <c r="C762" s="247"/>
      <c r="D762" s="149" t="s">
        <v>176</v>
      </c>
      <c r="E762" s="154">
        <v>1</v>
      </c>
      <c r="F762" s="161">
        <v>75</v>
      </c>
      <c r="G762" s="151" t="s">
        <v>177</v>
      </c>
      <c r="H762" s="152">
        <f t="shared" si="100"/>
        <v>75</v>
      </c>
      <c r="I762" s="103"/>
      <c r="J762" s="250"/>
      <c r="K762" s="158" t="s">
        <v>193</v>
      </c>
      <c r="L762" s="150">
        <v>1</v>
      </c>
      <c r="M762" s="159">
        <v>75</v>
      </c>
      <c r="N762" s="151" t="s">
        <v>179</v>
      </c>
      <c r="O762" s="156">
        <f t="shared" si="101"/>
        <v>60</v>
      </c>
      <c r="P762" s="244"/>
    </row>
    <row r="763" spans="1:16" x14ac:dyDescent="0.25">
      <c r="A763" s="83"/>
      <c r="B763" s="83"/>
      <c r="C763" s="247"/>
      <c r="D763" s="149" t="s">
        <v>180</v>
      </c>
      <c r="E763" s="150">
        <v>1</v>
      </c>
      <c r="F763" s="159">
        <v>75</v>
      </c>
      <c r="G763" s="151" t="s">
        <v>177</v>
      </c>
      <c r="H763" s="152">
        <f t="shared" si="100"/>
        <v>75</v>
      </c>
      <c r="I763" s="103"/>
      <c r="J763" s="250"/>
      <c r="K763" s="158" t="s">
        <v>201</v>
      </c>
      <c r="L763" s="150">
        <v>2</v>
      </c>
      <c r="M763" s="150">
        <v>100</v>
      </c>
      <c r="N763" s="151" t="s">
        <v>171</v>
      </c>
      <c r="O763" s="156">
        <f t="shared" si="101"/>
        <v>160</v>
      </c>
      <c r="P763" s="244"/>
    </row>
    <row r="764" spans="1:16" x14ac:dyDescent="0.25">
      <c r="A764" s="83"/>
      <c r="B764" s="83"/>
      <c r="C764" s="247"/>
      <c r="D764" s="149" t="s">
        <v>219</v>
      </c>
      <c r="E764" s="150">
        <v>2</v>
      </c>
      <c r="F764" s="150">
        <v>86</v>
      </c>
      <c r="G764" s="151" t="s">
        <v>169</v>
      </c>
      <c r="H764" s="152">
        <f t="shared" si="100"/>
        <v>172</v>
      </c>
      <c r="I764" s="103"/>
      <c r="J764" s="250"/>
      <c r="K764" s="158" t="s">
        <v>197</v>
      </c>
      <c r="L764" s="150">
        <v>3</v>
      </c>
      <c r="M764" s="150">
        <v>95</v>
      </c>
      <c r="N764" s="151" t="s">
        <v>171</v>
      </c>
      <c r="O764" s="156">
        <f t="shared" si="101"/>
        <v>228</v>
      </c>
      <c r="P764" s="244"/>
    </row>
    <row r="765" spans="1:16" x14ac:dyDescent="0.25">
      <c r="A765" s="83"/>
      <c r="B765" s="83"/>
      <c r="C765" s="247"/>
      <c r="D765" s="149" t="s">
        <v>175</v>
      </c>
      <c r="E765" s="150">
        <v>2</v>
      </c>
      <c r="F765" s="150">
        <v>90</v>
      </c>
      <c r="G765" s="151" t="s">
        <v>169</v>
      </c>
      <c r="H765" s="152">
        <f t="shared" si="100"/>
        <v>180</v>
      </c>
      <c r="I765" s="102"/>
      <c r="J765" s="250"/>
      <c r="K765" s="160"/>
      <c r="L765" s="161"/>
      <c r="M765" s="161"/>
      <c r="N765" s="151"/>
      <c r="O765" s="156">
        <f t="shared" si="101"/>
        <v>0</v>
      </c>
      <c r="P765" s="244"/>
    </row>
    <row r="766" spans="1:16" x14ac:dyDescent="0.25">
      <c r="A766" s="83"/>
      <c r="B766" s="83"/>
      <c r="C766" s="247"/>
      <c r="D766" s="149" t="s">
        <v>182</v>
      </c>
      <c r="E766" s="150">
        <v>1</v>
      </c>
      <c r="F766" s="150">
        <v>86</v>
      </c>
      <c r="G766" s="155" t="s">
        <v>177</v>
      </c>
      <c r="H766" s="152">
        <f t="shared" si="100"/>
        <v>86</v>
      </c>
      <c r="I766" s="103"/>
      <c r="J766" s="250"/>
      <c r="K766" s="160"/>
      <c r="L766" s="162"/>
      <c r="M766" s="162"/>
      <c r="N766" s="151"/>
      <c r="O766" s="156">
        <f t="shared" si="101"/>
        <v>0</v>
      </c>
      <c r="P766" s="244"/>
    </row>
    <row r="767" spans="1:16" x14ac:dyDescent="0.25">
      <c r="A767" s="83"/>
      <c r="B767" s="83"/>
      <c r="C767" s="247"/>
      <c r="D767" s="149" t="s">
        <v>220</v>
      </c>
      <c r="E767" s="150">
        <v>2</v>
      </c>
      <c r="F767" s="150">
        <v>92</v>
      </c>
      <c r="G767" s="155" t="s">
        <v>169</v>
      </c>
      <c r="H767" s="152">
        <f t="shared" si="100"/>
        <v>184</v>
      </c>
      <c r="I767" s="103"/>
      <c r="J767" s="250"/>
      <c r="K767" s="160"/>
      <c r="L767" s="162"/>
      <c r="M767" s="162"/>
      <c r="N767" s="151"/>
      <c r="O767" s="156">
        <f t="shared" si="101"/>
        <v>0</v>
      </c>
      <c r="P767" s="244"/>
    </row>
    <row r="768" spans="1:16" x14ac:dyDescent="0.25">
      <c r="A768" s="83"/>
      <c r="B768" s="83"/>
      <c r="C768" s="247"/>
      <c r="D768" s="149" t="s">
        <v>221</v>
      </c>
      <c r="E768" s="150">
        <v>2</v>
      </c>
      <c r="F768" s="150">
        <v>95</v>
      </c>
      <c r="G768" s="155" t="s">
        <v>169</v>
      </c>
      <c r="H768" s="152">
        <f t="shared" si="100"/>
        <v>190</v>
      </c>
      <c r="I768" s="102"/>
      <c r="J768" s="250"/>
      <c r="K768" s="160"/>
      <c r="L768" s="162"/>
      <c r="M768" s="162"/>
      <c r="N768" s="151"/>
      <c r="O768" s="156">
        <f t="shared" si="101"/>
        <v>0</v>
      </c>
      <c r="P768" s="244"/>
    </row>
    <row r="769" spans="1:16" x14ac:dyDescent="0.25">
      <c r="A769" s="83"/>
      <c r="B769" s="83"/>
      <c r="C769" s="247"/>
      <c r="D769" s="149" t="s">
        <v>184</v>
      </c>
      <c r="E769" s="150">
        <v>2</v>
      </c>
      <c r="F769" s="150">
        <v>88</v>
      </c>
      <c r="G769" s="155" t="s">
        <v>177</v>
      </c>
      <c r="H769" s="152">
        <f t="shared" si="100"/>
        <v>176</v>
      </c>
      <c r="I769" s="102"/>
      <c r="J769" s="250"/>
      <c r="K769" s="160"/>
      <c r="L769" s="162"/>
      <c r="M769" s="162"/>
      <c r="N769" s="151"/>
      <c r="O769" s="156">
        <f t="shared" si="101"/>
        <v>0</v>
      </c>
      <c r="P769" s="244"/>
    </row>
    <row r="770" spans="1:16" x14ac:dyDescent="0.25">
      <c r="A770" s="83"/>
      <c r="B770" s="83"/>
      <c r="C770" s="247"/>
      <c r="D770" s="149" t="s">
        <v>185</v>
      </c>
      <c r="E770" s="157">
        <v>1</v>
      </c>
      <c r="F770" s="150">
        <v>70</v>
      </c>
      <c r="G770" s="155" t="s">
        <v>169</v>
      </c>
      <c r="H770" s="152">
        <f t="shared" si="100"/>
        <v>70</v>
      </c>
      <c r="I770" s="102"/>
      <c r="J770" s="250"/>
      <c r="K770" s="164"/>
      <c r="L770" s="165"/>
      <c r="M770" s="165"/>
      <c r="N770" s="151"/>
      <c r="O770" s="156">
        <f t="shared" si="101"/>
        <v>0</v>
      </c>
      <c r="P770" s="244"/>
    </row>
    <row r="771" spans="1:16" x14ac:dyDescent="0.25">
      <c r="A771" s="83"/>
      <c r="B771" s="83"/>
      <c r="C771" s="248"/>
      <c r="D771" s="166"/>
      <c r="E771" s="165"/>
      <c r="F771" s="165"/>
      <c r="G771" s="151"/>
      <c r="H771" s="152">
        <f t="shared" si="100"/>
        <v>0</v>
      </c>
      <c r="I771" s="102"/>
      <c r="J771" s="251"/>
      <c r="K771" s="158"/>
      <c r="L771" s="165"/>
      <c r="M771" s="165"/>
      <c r="N771" s="151"/>
      <c r="O771" s="156">
        <f t="shared" si="101"/>
        <v>0</v>
      </c>
      <c r="P771" s="244"/>
    </row>
    <row r="772" spans="1:16" ht="14.4" customHeight="1" thickBot="1" x14ac:dyDescent="0.3">
      <c r="A772" s="84"/>
      <c r="B772" s="84"/>
      <c r="C772" s="167"/>
      <c r="D772" s="168"/>
      <c r="E772" s="169">
        <f>SUM(E760:E771)</f>
        <v>18</v>
      </c>
      <c r="F772" s="169">
        <f>SUM(F760:F771)</f>
        <v>939</v>
      </c>
      <c r="G772" s="170"/>
      <c r="H772" s="171">
        <f>SUM(H760:H771)</f>
        <v>1572</v>
      </c>
      <c r="I772" s="104"/>
      <c r="J772" s="167"/>
      <c r="K772" s="172"/>
      <c r="L772" s="169">
        <f>SUM(L760:L771)</f>
        <v>10</v>
      </c>
      <c r="M772" s="169">
        <f>SUM(M760:M771)</f>
        <v>445</v>
      </c>
      <c r="N772" s="170"/>
      <c r="O772" s="169">
        <f>SUM(O760:O771)</f>
        <v>728</v>
      </c>
      <c r="P772" s="245"/>
    </row>
    <row r="773" spans="1:16" ht="15" customHeight="1" thickTop="1" thickBot="1" x14ac:dyDescent="0.3">
      <c r="A773" s="23"/>
      <c r="B773" s="23"/>
      <c r="C773" s="23"/>
      <c r="D773" s="23"/>
      <c r="E773" s="4"/>
      <c r="F773" s="4"/>
      <c r="G773" s="31"/>
      <c r="H773" s="4"/>
      <c r="I773" s="23"/>
      <c r="J773" s="23"/>
      <c r="K773" s="23"/>
      <c r="L773" s="4"/>
      <c r="M773" s="4"/>
      <c r="N773" s="31"/>
      <c r="O773" s="4"/>
      <c r="P773" s="23"/>
    </row>
    <row r="774" spans="1:16" ht="27" customHeight="1" thickTop="1" x14ac:dyDescent="0.25">
      <c r="A774" s="141" t="s">
        <v>5</v>
      </c>
      <c r="B774" s="95" t="s">
        <v>6</v>
      </c>
      <c r="C774" s="246"/>
      <c r="D774" s="96" t="s">
        <v>162</v>
      </c>
      <c r="E774" s="108" t="s">
        <v>163</v>
      </c>
      <c r="F774" s="108" t="s">
        <v>164</v>
      </c>
      <c r="G774" s="98"/>
      <c r="H774" s="108" t="s">
        <v>165</v>
      </c>
      <c r="I774" s="99"/>
      <c r="J774" s="249" t="s">
        <v>166</v>
      </c>
      <c r="K774" s="97" t="s">
        <v>162</v>
      </c>
      <c r="L774" s="108" t="s">
        <v>163</v>
      </c>
      <c r="M774" s="108" t="s">
        <v>164</v>
      </c>
      <c r="N774" s="98"/>
      <c r="O774" s="108" t="s">
        <v>167</v>
      </c>
      <c r="P774" s="100" t="s">
        <v>7</v>
      </c>
    </row>
    <row r="775" spans="1:16" x14ac:dyDescent="0.25">
      <c r="A775" s="101">
        <v>52</v>
      </c>
      <c r="B775" s="148">
        <v>22039053</v>
      </c>
      <c r="C775" s="247"/>
      <c r="D775" s="149" t="s">
        <v>215</v>
      </c>
      <c r="E775" s="150">
        <v>2</v>
      </c>
      <c r="F775" s="150">
        <v>89</v>
      </c>
      <c r="G775" s="151" t="s">
        <v>169</v>
      </c>
      <c r="H775" s="152">
        <f t="shared" ref="H775:H786" si="102">E775*F775</f>
        <v>178</v>
      </c>
      <c r="I775" s="102"/>
      <c r="J775" s="250"/>
      <c r="K775" s="153" t="s">
        <v>168</v>
      </c>
      <c r="L775" s="154">
        <v>2</v>
      </c>
      <c r="M775" s="154">
        <v>90</v>
      </c>
      <c r="N775" s="155" t="s">
        <v>171</v>
      </c>
      <c r="O775" s="156">
        <f>M775*L775*0.8</f>
        <v>144</v>
      </c>
      <c r="P775" s="243">
        <f>(H787+O787)/(E787+(0.8*L787))</f>
        <v>83.42771084337349</v>
      </c>
    </row>
    <row r="776" spans="1:16" x14ac:dyDescent="0.25">
      <c r="A776" s="83"/>
      <c r="B776" s="83"/>
      <c r="C776" s="247"/>
      <c r="D776" s="149" t="s">
        <v>218</v>
      </c>
      <c r="E776" s="157">
        <v>2</v>
      </c>
      <c r="F776" s="154">
        <v>95</v>
      </c>
      <c r="G776" s="151" t="s">
        <v>169</v>
      </c>
      <c r="H776" s="152">
        <f t="shared" si="102"/>
        <v>190</v>
      </c>
      <c r="I776" s="103"/>
      <c r="J776" s="250"/>
      <c r="K776" s="153" t="s">
        <v>186</v>
      </c>
      <c r="L776" s="154">
        <v>2</v>
      </c>
      <c r="M776" s="154">
        <v>86</v>
      </c>
      <c r="N776" s="151" t="s">
        <v>171</v>
      </c>
      <c r="O776" s="156">
        <f t="shared" ref="O776:O786" si="103">M776*L776*0.8</f>
        <v>137.6</v>
      </c>
      <c r="P776" s="244"/>
    </row>
    <row r="777" spans="1:16" x14ac:dyDescent="0.25">
      <c r="A777" s="83"/>
      <c r="B777" s="83"/>
      <c r="C777" s="247"/>
      <c r="D777" s="149" t="s">
        <v>184</v>
      </c>
      <c r="E777" s="154">
        <v>2</v>
      </c>
      <c r="F777" s="154">
        <v>90</v>
      </c>
      <c r="G777" s="151" t="s">
        <v>177</v>
      </c>
      <c r="H777" s="152">
        <f t="shared" si="102"/>
        <v>180</v>
      </c>
      <c r="I777" s="103"/>
      <c r="J777" s="250"/>
      <c r="K777" s="158" t="s">
        <v>203</v>
      </c>
      <c r="L777" s="150">
        <v>2</v>
      </c>
      <c r="M777" s="150">
        <v>90</v>
      </c>
      <c r="N777" s="151" t="s">
        <v>171</v>
      </c>
      <c r="O777" s="156">
        <f t="shared" si="103"/>
        <v>144</v>
      </c>
      <c r="P777" s="244"/>
    </row>
    <row r="778" spans="1:16" x14ac:dyDescent="0.25">
      <c r="A778" s="83"/>
      <c r="B778" s="83"/>
      <c r="C778" s="247"/>
      <c r="D778" s="149" t="s">
        <v>182</v>
      </c>
      <c r="E778" s="150">
        <v>1</v>
      </c>
      <c r="F778" s="150">
        <v>77</v>
      </c>
      <c r="G778" s="151" t="s">
        <v>177</v>
      </c>
      <c r="H778" s="152">
        <f t="shared" si="102"/>
        <v>77</v>
      </c>
      <c r="I778" s="103"/>
      <c r="J778" s="250"/>
      <c r="K778" s="158" t="s">
        <v>187</v>
      </c>
      <c r="L778" s="150">
        <v>2</v>
      </c>
      <c r="M778" s="150">
        <v>81</v>
      </c>
      <c r="N778" s="151" t="s">
        <v>208</v>
      </c>
      <c r="O778" s="156">
        <f t="shared" si="103"/>
        <v>129.6</v>
      </c>
      <c r="P778" s="244"/>
    </row>
    <row r="779" spans="1:16" ht="27.6" x14ac:dyDescent="0.25">
      <c r="A779" s="83"/>
      <c r="B779" s="83"/>
      <c r="C779" s="247"/>
      <c r="D779" s="149" t="s">
        <v>176</v>
      </c>
      <c r="E779" s="150">
        <v>1</v>
      </c>
      <c r="F779" s="159">
        <v>75</v>
      </c>
      <c r="G779" s="151" t="s">
        <v>177</v>
      </c>
      <c r="H779" s="152">
        <f t="shared" si="102"/>
        <v>75</v>
      </c>
      <c r="I779" s="103"/>
      <c r="J779" s="250"/>
      <c r="K779" s="158" t="s">
        <v>178</v>
      </c>
      <c r="L779" s="150">
        <v>1</v>
      </c>
      <c r="M779" s="150">
        <v>80</v>
      </c>
      <c r="N779" s="151" t="s">
        <v>179</v>
      </c>
      <c r="O779" s="156">
        <f t="shared" si="103"/>
        <v>64</v>
      </c>
      <c r="P779" s="244"/>
    </row>
    <row r="780" spans="1:16" x14ac:dyDescent="0.25">
      <c r="A780" s="83"/>
      <c r="B780" s="83"/>
      <c r="C780" s="247"/>
      <c r="D780" s="149" t="s">
        <v>180</v>
      </c>
      <c r="E780" s="150">
        <v>1</v>
      </c>
      <c r="F780" s="159">
        <v>75</v>
      </c>
      <c r="G780" s="151" t="s">
        <v>177</v>
      </c>
      <c r="H780" s="152">
        <f t="shared" si="102"/>
        <v>75</v>
      </c>
      <c r="I780" s="102"/>
      <c r="J780" s="250"/>
      <c r="K780" s="160" t="s">
        <v>192</v>
      </c>
      <c r="L780" s="154">
        <v>2</v>
      </c>
      <c r="M780" s="154">
        <v>84</v>
      </c>
      <c r="N780" s="151" t="s">
        <v>171</v>
      </c>
      <c r="O780" s="156">
        <f t="shared" si="103"/>
        <v>134.4</v>
      </c>
      <c r="P780" s="244"/>
    </row>
    <row r="781" spans="1:16" x14ac:dyDescent="0.25">
      <c r="A781" s="83"/>
      <c r="B781" s="83"/>
      <c r="C781" s="247"/>
      <c r="D781" s="149" t="s">
        <v>219</v>
      </c>
      <c r="E781" s="150">
        <v>2</v>
      </c>
      <c r="F781" s="150">
        <v>82</v>
      </c>
      <c r="G781" s="155" t="s">
        <v>169</v>
      </c>
      <c r="H781" s="152">
        <f t="shared" si="102"/>
        <v>164</v>
      </c>
      <c r="I781" s="103"/>
      <c r="J781" s="250"/>
      <c r="K781" s="160" t="s">
        <v>190</v>
      </c>
      <c r="L781" s="154">
        <v>2</v>
      </c>
      <c r="M781" s="154">
        <v>93</v>
      </c>
      <c r="N781" s="151" t="s">
        <v>208</v>
      </c>
      <c r="O781" s="156">
        <f t="shared" si="103"/>
        <v>148.80000000000001</v>
      </c>
      <c r="P781" s="244"/>
    </row>
    <row r="782" spans="1:16" x14ac:dyDescent="0.25">
      <c r="A782" s="83"/>
      <c r="B782" s="83"/>
      <c r="C782" s="247"/>
      <c r="D782" s="149" t="s">
        <v>175</v>
      </c>
      <c r="E782" s="150">
        <v>2</v>
      </c>
      <c r="F782" s="150">
        <v>84</v>
      </c>
      <c r="G782" s="155" t="s">
        <v>169</v>
      </c>
      <c r="H782" s="152">
        <f t="shared" si="102"/>
        <v>168</v>
      </c>
      <c r="I782" s="103"/>
      <c r="J782" s="250"/>
      <c r="K782" s="160" t="s">
        <v>194</v>
      </c>
      <c r="L782" s="154">
        <v>2</v>
      </c>
      <c r="M782" s="154">
        <v>89</v>
      </c>
      <c r="N782" s="151" t="s">
        <v>208</v>
      </c>
      <c r="O782" s="156">
        <f t="shared" si="103"/>
        <v>142.4</v>
      </c>
      <c r="P782" s="244"/>
    </row>
    <row r="783" spans="1:16" x14ac:dyDescent="0.25">
      <c r="A783" s="83"/>
      <c r="B783" s="83"/>
      <c r="C783" s="247"/>
      <c r="D783" s="149" t="s">
        <v>220</v>
      </c>
      <c r="E783" s="150">
        <v>2</v>
      </c>
      <c r="F783" s="150">
        <v>87</v>
      </c>
      <c r="G783" s="155" t="s">
        <v>169</v>
      </c>
      <c r="H783" s="152">
        <f t="shared" si="102"/>
        <v>174</v>
      </c>
      <c r="I783" s="102"/>
      <c r="J783" s="250"/>
      <c r="K783" s="160" t="s">
        <v>183</v>
      </c>
      <c r="L783" s="154">
        <v>3</v>
      </c>
      <c r="M783" s="154">
        <v>60</v>
      </c>
      <c r="N783" s="151" t="s">
        <v>208</v>
      </c>
      <c r="O783" s="156">
        <f t="shared" si="103"/>
        <v>144</v>
      </c>
      <c r="P783" s="244"/>
    </row>
    <row r="784" spans="1:16" x14ac:dyDescent="0.25">
      <c r="A784" s="83"/>
      <c r="B784" s="83"/>
      <c r="C784" s="247"/>
      <c r="D784" s="149" t="s">
        <v>221</v>
      </c>
      <c r="E784" s="150">
        <v>2</v>
      </c>
      <c r="F784" s="150">
        <v>75</v>
      </c>
      <c r="G784" s="155" t="s">
        <v>169</v>
      </c>
      <c r="H784" s="152">
        <f t="shared" si="102"/>
        <v>150</v>
      </c>
      <c r="I784" s="102"/>
      <c r="J784" s="250"/>
      <c r="K784" s="160" t="s">
        <v>196</v>
      </c>
      <c r="L784" s="154">
        <v>1</v>
      </c>
      <c r="M784" s="154">
        <v>80</v>
      </c>
      <c r="N784" s="151" t="s">
        <v>208</v>
      </c>
      <c r="O784" s="156">
        <f t="shared" si="103"/>
        <v>64</v>
      </c>
      <c r="P784" s="244"/>
    </row>
    <row r="785" spans="1:16" x14ac:dyDescent="0.25">
      <c r="A785" s="83"/>
      <c r="B785" s="83"/>
      <c r="C785" s="247"/>
      <c r="D785" s="149" t="s">
        <v>185</v>
      </c>
      <c r="E785" s="157">
        <v>1</v>
      </c>
      <c r="F785" s="150">
        <v>86</v>
      </c>
      <c r="G785" s="155" t="s">
        <v>169</v>
      </c>
      <c r="H785" s="152">
        <f t="shared" si="102"/>
        <v>86</v>
      </c>
      <c r="I785" s="102"/>
      <c r="J785" s="250"/>
      <c r="K785" s="164"/>
      <c r="L785" s="165"/>
      <c r="M785" s="165"/>
      <c r="N785" s="151"/>
      <c r="O785" s="156">
        <f t="shared" si="103"/>
        <v>0</v>
      </c>
      <c r="P785" s="244"/>
    </row>
    <row r="786" spans="1:16" x14ac:dyDescent="0.25">
      <c r="A786" s="83"/>
      <c r="B786" s="83"/>
      <c r="C786" s="248"/>
      <c r="D786" s="166"/>
      <c r="E786" s="165"/>
      <c r="F786" s="165"/>
      <c r="G786" s="151"/>
      <c r="H786" s="152">
        <f t="shared" si="102"/>
        <v>0</v>
      </c>
      <c r="I786" s="102"/>
      <c r="J786" s="251"/>
      <c r="K786" s="158"/>
      <c r="L786" s="165"/>
      <c r="M786" s="165"/>
      <c r="N786" s="151"/>
      <c r="O786" s="156">
        <f t="shared" si="103"/>
        <v>0</v>
      </c>
      <c r="P786" s="244"/>
    </row>
    <row r="787" spans="1:16" ht="14.4" customHeight="1" thickBot="1" x14ac:dyDescent="0.3">
      <c r="A787" s="84"/>
      <c r="B787" s="84"/>
      <c r="C787" s="167"/>
      <c r="D787" s="168"/>
      <c r="E787" s="169">
        <f>SUM(E775:E786)</f>
        <v>18</v>
      </c>
      <c r="F787" s="169">
        <f>SUM(F775:F786)</f>
        <v>915</v>
      </c>
      <c r="G787" s="170"/>
      <c r="H787" s="171">
        <f>SUM(H775:H786)</f>
        <v>1517</v>
      </c>
      <c r="I787" s="104"/>
      <c r="J787" s="167"/>
      <c r="K787" s="172"/>
      <c r="L787" s="169">
        <f>SUM(L775:L786)</f>
        <v>19</v>
      </c>
      <c r="M787" s="169">
        <f>SUM(M775:M786)</f>
        <v>833</v>
      </c>
      <c r="N787" s="170"/>
      <c r="O787" s="169">
        <f>SUM(O775:O786)</f>
        <v>1252.8000000000002</v>
      </c>
      <c r="P787" s="245"/>
    </row>
    <row r="788" spans="1:16" ht="15" customHeight="1" thickTop="1" thickBot="1" x14ac:dyDescent="0.3">
      <c r="A788" s="23"/>
      <c r="B788" s="23"/>
      <c r="C788" s="23"/>
      <c r="D788" s="23"/>
      <c r="E788" s="4"/>
      <c r="F788" s="4"/>
      <c r="G788" s="31"/>
      <c r="H788" s="4"/>
      <c r="I788" s="23"/>
      <c r="J788" s="23"/>
      <c r="K788" s="23"/>
      <c r="L788" s="4"/>
      <c r="M788" s="4"/>
      <c r="N788" s="31"/>
      <c r="O788" s="4"/>
      <c r="P788" s="23"/>
    </row>
    <row r="789" spans="1:16" ht="27" customHeight="1" thickTop="1" x14ac:dyDescent="0.25">
      <c r="A789" s="141" t="s">
        <v>5</v>
      </c>
      <c r="B789" s="95" t="s">
        <v>6</v>
      </c>
      <c r="C789" s="246"/>
      <c r="D789" s="96" t="s">
        <v>162</v>
      </c>
      <c r="E789" s="108" t="s">
        <v>163</v>
      </c>
      <c r="F789" s="108" t="s">
        <v>164</v>
      </c>
      <c r="G789" s="98"/>
      <c r="H789" s="108" t="s">
        <v>165</v>
      </c>
      <c r="I789" s="99"/>
      <c r="J789" s="249" t="s">
        <v>166</v>
      </c>
      <c r="K789" s="97" t="s">
        <v>162</v>
      </c>
      <c r="L789" s="108" t="s">
        <v>163</v>
      </c>
      <c r="M789" s="108" t="s">
        <v>164</v>
      </c>
      <c r="N789" s="98"/>
      <c r="O789" s="108" t="s">
        <v>167</v>
      </c>
      <c r="P789" s="100" t="s">
        <v>7</v>
      </c>
    </row>
    <row r="790" spans="1:16" x14ac:dyDescent="0.25">
      <c r="A790" s="101">
        <v>53</v>
      </c>
      <c r="B790" s="148">
        <v>22039054</v>
      </c>
      <c r="C790" s="247"/>
      <c r="D790" s="149" t="s">
        <v>215</v>
      </c>
      <c r="E790" s="150">
        <v>2</v>
      </c>
      <c r="F790" s="150">
        <v>85</v>
      </c>
      <c r="G790" s="151" t="s">
        <v>169</v>
      </c>
      <c r="H790" s="152">
        <f t="shared" ref="H790:H801" si="104">E790*F790</f>
        <v>170</v>
      </c>
      <c r="I790" s="102"/>
      <c r="J790" s="250"/>
      <c r="K790" s="153" t="s">
        <v>168</v>
      </c>
      <c r="L790" s="154">
        <v>2</v>
      </c>
      <c r="M790" s="154">
        <v>87</v>
      </c>
      <c r="N790" s="155" t="s">
        <v>171</v>
      </c>
      <c r="O790" s="156">
        <f>M790*L790*0.8</f>
        <v>139.20000000000002</v>
      </c>
      <c r="P790" s="243">
        <f>(H802+O802)/(E802+(0.8*L802))</f>
        <v>86.927927927927925</v>
      </c>
    </row>
    <row r="791" spans="1:16" x14ac:dyDescent="0.25">
      <c r="A791" s="83"/>
      <c r="B791" s="83"/>
      <c r="C791" s="247"/>
      <c r="D791" s="149" t="s">
        <v>180</v>
      </c>
      <c r="E791" s="157">
        <v>1</v>
      </c>
      <c r="F791" s="154">
        <v>84</v>
      </c>
      <c r="G791" s="151" t="s">
        <v>177</v>
      </c>
      <c r="H791" s="152">
        <f t="shared" si="104"/>
        <v>84</v>
      </c>
      <c r="I791" s="103"/>
      <c r="J791" s="250"/>
      <c r="K791" s="153" t="s">
        <v>170</v>
      </c>
      <c r="L791" s="154">
        <v>2</v>
      </c>
      <c r="M791" s="154">
        <v>86</v>
      </c>
      <c r="N791" s="151" t="s">
        <v>171</v>
      </c>
      <c r="O791" s="156">
        <f t="shared" ref="O791:O801" si="105">M791*L791*0.8</f>
        <v>137.6</v>
      </c>
      <c r="P791" s="244"/>
    </row>
    <row r="792" spans="1:16" x14ac:dyDescent="0.25">
      <c r="A792" s="83"/>
      <c r="B792" s="83"/>
      <c r="C792" s="247"/>
      <c r="D792" s="149" t="s">
        <v>219</v>
      </c>
      <c r="E792" s="154">
        <v>2</v>
      </c>
      <c r="F792" s="154">
        <v>82</v>
      </c>
      <c r="G792" s="151" t="s">
        <v>169</v>
      </c>
      <c r="H792" s="152">
        <f t="shared" si="104"/>
        <v>164</v>
      </c>
      <c r="I792" s="103"/>
      <c r="J792" s="250"/>
      <c r="K792" s="158" t="s">
        <v>186</v>
      </c>
      <c r="L792" s="150">
        <v>2</v>
      </c>
      <c r="M792" s="150">
        <v>92</v>
      </c>
      <c r="N792" s="151" t="s">
        <v>171</v>
      </c>
      <c r="O792" s="156">
        <f t="shared" si="105"/>
        <v>147.20000000000002</v>
      </c>
      <c r="P792" s="244"/>
    </row>
    <row r="793" spans="1:16" x14ac:dyDescent="0.25">
      <c r="A793" s="83"/>
      <c r="B793" s="83"/>
      <c r="C793" s="247"/>
      <c r="D793" s="149" t="s">
        <v>175</v>
      </c>
      <c r="E793" s="150">
        <v>2</v>
      </c>
      <c r="F793" s="150">
        <v>90</v>
      </c>
      <c r="G793" s="151" t="s">
        <v>169</v>
      </c>
      <c r="H793" s="152">
        <f t="shared" si="104"/>
        <v>180</v>
      </c>
      <c r="I793" s="103"/>
      <c r="J793" s="250"/>
      <c r="K793" s="158" t="s">
        <v>174</v>
      </c>
      <c r="L793" s="150">
        <v>2</v>
      </c>
      <c r="M793" s="150">
        <v>93</v>
      </c>
      <c r="N793" s="151" t="s">
        <v>171</v>
      </c>
      <c r="O793" s="156">
        <f t="shared" si="105"/>
        <v>148.80000000000001</v>
      </c>
      <c r="P793" s="244"/>
    </row>
    <row r="794" spans="1:16" x14ac:dyDescent="0.25">
      <c r="A794" s="83"/>
      <c r="B794" s="83"/>
      <c r="C794" s="247"/>
      <c r="D794" s="149" t="s">
        <v>184</v>
      </c>
      <c r="E794" s="150">
        <v>2</v>
      </c>
      <c r="F794" s="150">
        <v>84</v>
      </c>
      <c r="G794" s="151" t="s">
        <v>177</v>
      </c>
      <c r="H794" s="152">
        <f t="shared" si="104"/>
        <v>168</v>
      </c>
      <c r="I794" s="103"/>
      <c r="J794" s="250"/>
      <c r="K794" s="158" t="s">
        <v>224</v>
      </c>
      <c r="L794" s="150">
        <v>1</v>
      </c>
      <c r="M794" s="150">
        <v>80</v>
      </c>
      <c r="N794" s="151" t="s">
        <v>179</v>
      </c>
      <c r="O794" s="156">
        <f t="shared" si="105"/>
        <v>64</v>
      </c>
      <c r="P794" s="244"/>
    </row>
    <row r="795" spans="1:16" x14ac:dyDescent="0.25">
      <c r="A795" s="83"/>
      <c r="B795" s="83"/>
      <c r="C795" s="247"/>
      <c r="D795" s="149" t="s">
        <v>182</v>
      </c>
      <c r="E795" s="150">
        <v>1</v>
      </c>
      <c r="F795" s="150">
        <v>79</v>
      </c>
      <c r="G795" s="151" t="s">
        <v>177</v>
      </c>
      <c r="H795" s="152">
        <f t="shared" si="104"/>
        <v>79</v>
      </c>
      <c r="I795" s="102"/>
      <c r="J795" s="250"/>
      <c r="K795" s="160"/>
      <c r="L795" s="161"/>
      <c r="M795" s="161"/>
      <c r="N795" s="151"/>
      <c r="O795" s="156">
        <f t="shared" si="105"/>
        <v>0</v>
      </c>
      <c r="P795" s="244"/>
    </row>
    <row r="796" spans="1:16" x14ac:dyDescent="0.25">
      <c r="A796" s="83"/>
      <c r="B796" s="83"/>
      <c r="C796" s="247"/>
      <c r="D796" s="149" t="s">
        <v>220</v>
      </c>
      <c r="E796" s="150">
        <v>2</v>
      </c>
      <c r="F796" s="150">
        <v>95</v>
      </c>
      <c r="G796" s="155" t="s">
        <v>169</v>
      </c>
      <c r="H796" s="152">
        <f t="shared" si="104"/>
        <v>190</v>
      </c>
      <c r="I796" s="103"/>
      <c r="J796" s="250"/>
      <c r="K796" s="160"/>
      <c r="L796" s="162"/>
      <c r="M796" s="162"/>
      <c r="N796" s="151"/>
      <c r="O796" s="156">
        <f t="shared" si="105"/>
        <v>0</v>
      </c>
      <c r="P796" s="244"/>
    </row>
    <row r="797" spans="1:16" x14ac:dyDescent="0.25">
      <c r="A797" s="83"/>
      <c r="B797" s="83"/>
      <c r="C797" s="247"/>
      <c r="D797" s="149" t="s">
        <v>221</v>
      </c>
      <c r="E797" s="150">
        <v>2</v>
      </c>
      <c r="F797" s="150">
        <v>91</v>
      </c>
      <c r="G797" s="155" t="s">
        <v>169</v>
      </c>
      <c r="H797" s="152">
        <f t="shared" si="104"/>
        <v>182</v>
      </c>
      <c r="I797" s="103"/>
      <c r="J797" s="250"/>
      <c r="K797" s="160"/>
      <c r="L797" s="162"/>
      <c r="M797" s="162"/>
      <c r="N797" s="151"/>
      <c r="O797" s="156">
        <f t="shared" si="105"/>
        <v>0</v>
      </c>
      <c r="P797" s="244"/>
    </row>
    <row r="798" spans="1:16" x14ac:dyDescent="0.25">
      <c r="A798" s="83"/>
      <c r="B798" s="83"/>
      <c r="C798" s="247"/>
      <c r="D798" s="149" t="s">
        <v>185</v>
      </c>
      <c r="E798" s="150">
        <v>1</v>
      </c>
      <c r="F798" s="150">
        <v>76</v>
      </c>
      <c r="G798" s="155" t="s">
        <v>169</v>
      </c>
      <c r="H798" s="152">
        <f t="shared" si="104"/>
        <v>76</v>
      </c>
      <c r="I798" s="102"/>
      <c r="J798" s="250"/>
      <c r="K798" s="160"/>
      <c r="L798" s="162"/>
      <c r="M798" s="162"/>
      <c r="N798" s="151"/>
      <c r="O798" s="156">
        <f t="shared" si="105"/>
        <v>0</v>
      </c>
      <c r="P798" s="244"/>
    </row>
    <row r="799" spans="1:16" x14ac:dyDescent="0.25">
      <c r="A799" s="83"/>
      <c r="B799" s="83"/>
      <c r="C799" s="247"/>
      <c r="D799" s="149"/>
      <c r="E799" s="159"/>
      <c r="F799" s="159"/>
      <c r="G799" s="155"/>
      <c r="H799" s="152">
        <f t="shared" si="104"/>
        <v>0</v>
      </c>
      <c r="I799" s="102"/>
      <c r="J799" s="250"/>
      <c r="K799" s="160"/>
      <c r="L799" s="162"/>
      <c r="M799" s="162"/>
      <c r="N799" s="151"/>
      <c r="O799" s="156">
        <f t="shared" si="105"/>
        <v>0</v>
      </c>
      <c r="P799" s="244"/>
    </row>
    <row r="800" spans="1:16" x14ac:dyDescent="0.25">
      <c r="A800" s="83"/>
      <c r="B800" s="83"/>
      <c r="C800" s="247"/>
      <c r="D800" s="149"/>
      <c r="E800" s="163"/>
      <c r="F800" s="159"/>
      <c r="G800" s="155"/>
      <c r="H800" s="152">
        <f t="shared" si="104"/>
        <v>0</v>
      </c>
      <c r="I800" s="102"/>
      <c r="J800" s="250"/>
      <c r="K800" s="164"/>
      <c r="L800" s="165"/>
      <c r="M800" s="165"/>
      <c r="N800" s="151"/>
      <c r="O800" s="156">
        <f t="shared" si="105"/>
        <v>0</v>
      </c>
      <c r="P800" s="244"/>
    </row>
    <row r="801" spans="1:16" x14ac:dyDescent="0.25">
      <c r="A801" s="83"/>
      <c r="B801" s="83"/>
      <c r="C801" s="248"/>
      <c r="D801" s="166"/>
      <c r="E801" s="165"/>
      <c r="F801" s="165"/>
      <c r="G801" s="151"/>
      <c r="H801" s="152">
        <f t="shared" si="104"/>
        <v>0</v>
      </c>
      <c r="I801" s="102"/>
      <c r="J801" s="251"/>
      <c r="K801" s="158"/>
      <c r="L801" s="165"/>
      <c r="M801" s="165"/>
      <c r="N801" s="151"/>
      <c r="O801" s="156">
        <f t="shared" si="105"/>
        <v>0</v>
      </c>
      <c r="P801" s="244"/>
    </row>
    <row r="802" spans="1:16" ht="14.4" customHeight="1" thickBot="1" x14ac:dyDescent="0.3">
      <c r="A802" s="84"/>
      <c r="B802" s="84"/>
      <c r="C802" s="167"/>
      <c r="D802" s="168"/>
      <c r="E802" s="169">
        <f>SUM(E790:E801)</f>
        <v>15</v>
      </c>
      <c r="F802" s="169">
        <f>SUM(F790:F801)</f>
        <v>766</v>
      </c>
      <c r="G802" s="170"/>
      <c r="H802" s="171">
        <f>SUM(H790:H801)</f>
        <v>1293</v>
      </c>
      <c r="I802" s="104"/>
      <c r="J802" s="167"/>
      <c r="K802" s="172"/>
      <c r="L802" s="169">
        <f>SUM(L790:L801)</f>
        <v>9</v>
      </c>
      <c r="M802" s="169">
        <f>SUM(M790:M801)</f>
        <v>438</v>
      </c>
      <c r="N802" s="170"/>
      <c r="O802" s="169">
        <f>SUM(O790:O801)</f>
        <v>636.79999999999995</v>
      </c>
      <c r="P802" s="245"/>
    </row>
    <row r="803" spans="1:16" ht="15" customHeight="1" thickTop="1" thickBot="1" x14ac:dyDescent="0.3">
      <c r="A803" s="23"/>
      <c r="B803" s="23"/>
      <c r="C803" s="23"/>
      <c r="D803" s="23"/>
      <c r="E803" s="4"/>
      <c r="F803" s="4"/>
      <c r="G803" s="31"/>
      <c r="H803" s="4"/>
      <c r="I803" s="23"/>
      <c r="J803" s="23"/>
      <c r="K803" s="23"/>
      <c r="L803" s="4"/>
      <c r="M803" s="4"/>
      <c r="N803" s="31"/>
      <c r="O803" s="4"/>
      <c r="P803" s="23"/>
    </row>
    <row r="804" spans="1:16" ht="27" customHeight="1" thickTop="1" x14ac:dyDescent="0.25">
      <c r="A804" s="141" t="s">
        <v>5</v>
      </c>
      <c r="B804" s="95" t="s">
        <v>6</v>
      </c>
      <c r="C804" s="246"/>
      <c r="D804" s="96" t="s">
        <v>162</v>
      </c>
      <c r="E804" s="108" t="s">
        <v>163</v>
      </c>
      <c r="F804" s="108" t="s">
        <v>164</v>
      </c>
      <c r="G804" s="98"/>
      <c r="H804" s="108" t="s">
        <v>165</v>
      </c>
      <c r="I804" s="99"/>
      <c r="J804" s="249" t="s">
        <v>166</v>
      </c>
      <c r="K804" s="97" t="s">
        <v>162</v>
      </c>
      <c r="L804" s="108" t="s">
        <v>163</v>
      </c>
      <c r="M804" s="108" t="s">
        <v>164</v>
      </c>
      <c r="N804" s="98"/>
      <c r="O804" s="108" t="s">
        <v>167</v>
      </c>
      <c r="P804" s="100" t="s">
        <v>7</v>
      </c>
    </row>
    <row r="805" spans="1:16" x14ac:dyDescent="0.25">
      <c r="A805" s="101">
        <v>54</v>
      </c>
      <c r="B805" s="148">
        <v>22039055</v>
      </c>
      <c r="C805" s="247"/>
      <c r="D805" s="149" t="s">
        <v>215</v>
      </c>
      <c r="E805" s="150">
        <v>2</v>
      </c>
      <c r="F805" s="150">
        <v>83</v>
      </c>
      <c r="G805" s="151" t="s">
        <v>169</v>
      </c>
      <c r="H805" s="152">
        <f t="shared" ref="H805:H816" si="106">E805*F805</f>
        <v>166</v>
      </c>
      <c r="I805" s="102"/>
      <c r="J805" s="250"/>
      <c r="K805" s="153" t="s">
        <v>213</v>
      </c>
      <c r="L805" s="154">
        <v>2</v>
      </c>
      <c r="M805" s="154">
        <v>85</v>
      </c>
      <c r="N805" s="155" t="s">
        <v>179</v>
      </c>
      <c r="O805" s="156">
        <f>M805*L805*0.8</f>
        <v>136</v>
      </c>
      <c r="P805" s="243">
        <f>(H817+O817)/(E817+(0.8*L817))</f>
        <v>85.688524590163951</v>
      </c>
    </row>
    <row r="806" spans="1:16" x14ac:dyDescent="0.25">
      <c r="A806" s="83"/>
      <c r="B806" s="83"/>
      <c r="C806" s="247"/>
      <c r="D806" s="149" t="s">
        <v>182</v>
      </c>
      <c r="E806" s="157">
        <v>1</v>
      </c>
      <c r="F806" s="154">
        <v>85</v>
      </c>
      <c r="G806" s="151" t="s">
        <v>177</v>
      </c>
      <c r="H806" s="152">
        <f t="shared" si="106"/>
        <v>85</v>
      </c>
      <c r="I806" s="103"/>
      <c r="J806" s="250"/>
      <c r="K806" s="153" t="s">
        <v>170</v>
      </c>
      <c r="L806" s="154">
        <v>2</v>
      </c>
      <c r="M806" s="154">
        <v>88</v>
      </c>
      <c r="N806" s="151" t="s">
        <v>171</v>
      </c>
      <c r="O806" s="156">
        <f t="shared" ref="O806:O816" si="107">M806*L806*0.8</f>
        <v>140.80000000000001</v>
      </c>
      <c r="P806" s="244"/>
    </row>
    <row r="807" spans="1:16" x14ac:dyDescent="0.25">
      <c r="A807" s="83"/>
      <c r="B807" s="83"/>
      <c r="C807" s="247"/>
      <c r="D807" s="149" t="s">
        <v>219</v>
      </c>
      <c r="E807" s="154">
        <v>2</v>
      </c>
      <c r="F807" s="154">
        <v>80</v>
      </c>
      <c r="G807" s="151" t="s">
        <v>169</v>
      </c>
      <c r="H807" s="152">
        <f t="shared" si="106"/>
        <v>160</v>
      </c>
      <c r="I807" s="103"/>
      <c r="J807" s="250"/>
      <c r="K807" s="158" t="s">
        <v>186</v>
      </c>
      <c r="L807" s="150">
        <v>2</v>
      </c>
      <c r="M807" s="150">
        <v>73</v>
      </c>
      <c r="N807" s="151" t="s">
        <v>171</v>
      </c>
      <c r="O807" s="156">
        <f t="shared" si="107"/>
        <v>116.80000000000001</v>
      </c>
      <c r="P807" s="244"/>
    </row>
    <row r="808" spans="1:16" x14ac:dyDescent="0.25">
      <c r="A808" s="83"/>
      <c r="B808" s="83"/>
      <c r="C808" s="247"/>
      <c r="D808" s="149" t="s">
        <v>175</v>
      </c>
      <c r="E808" s="150">
        <v>2</v>
      </c>
      <c r="F808" s="150">
        <v>89</v>
      </c>
      <c r="G808" s="151" t="s">
        <v>169</v>
      </c>
      <c r="H808" s="152">
        <f t="shared" si="106"/>
        <v>178</v>
      </c>
      <c r="I808" s="103"/>
      <c r="J808" s="250"/>
      <c r="K808" s="158" t="s">
        <v>203</v>
      </c>
      <c r="L808" s="150">
        <v>2</v>
      </c>
      <c r="M808" s="150">
        <v>85</v>
      </c>
      <c r="N808" s="151" t="s">
        <v>171</v>
      </c>
      <c r="O808" s="156">
        <f t="shared" si="107"/>
        <v>136</v>
      </c>
      <c r="P808" s="244"/>
    </row>
    <row r="809" spans="1:16" x14ac:dyDescent="0.25">
      <c r="A809" s="83"/>
      <c r="B809" s="83"/>
      <c r="C809" s="247"/>
      <c r="D809" s="149" t="s">
        <v>220</v>
      </c>
      <c r="E809" s="150">
        <v>2</v>
      </c>
      <c r="F809" s="150">
        <v>81</v>
      </c>
      <c r="G809" s="151" t="s">
        <v>169</v>
      </c>
      <c r="H809" s="152">
        <f t="shared" si="106"/>
        <v>162</v>
      </c>
      <c r="I809" s="103"/>
      <c r="J809" s="250"/>
      <c r="K809" s="158" t="s">
        <v>201</v>
      </c>
      <c r="L809" s="150">
        <v>2</v>
      </c>
      <c r="M809" s="150">
        <v>100</v>
      </c>
      <c r="N809" s="151" t="s">
        <v>171</v>
      </c>
      <c r="O809" s="156">
        <f t="shared" si="107"/>
        <v>160</v>
      </c>
      <c r="P809" s="244"/>
    </row>
    <row r="810" spans="1:16" x14ac:dyDescent="0.25">
      <c r="A810" s="83"/>
      <c r="B810" s="83"/>
      <c r="C810" s="247"/>
      <c r="D810" s="149" t="s">
        <v>221</v>
      </c>
      <c r="E810" s="150">
        <v>2</v>
      </c>
      <c r="F810" s="150">
        <v>94</v>
      </c>
      <c r="G810" s="151" t="s">
        <v>169</v>
      </c>
      <c r="H810" s="152">
        <f t="shared" si="106"/>
        <v>188</v>
      </c>
      <c r="I810" s="102"/>
      <c r="J810" s="250"/>
      <c r="K810" s="160" t="s">
        <v>197</v>
      </c>
      <c r="L810" s="154">
        <v>3</v>
      </c>
      <c r="M810" s="154">
        <v>88</v>
      </c>
      <c r="N810" s="151" t="s">
        <v>171</v>
      </c>
      <c r="O810" s="156">
        <f t="shared" si="107"/>
        <v>211.20000000000002</v>
      </c>
      <c r="P810" s="244"/>
    </row>
    <row r="811" spans="1:16" x14ac:dyDescent="0.25">
      <c r="A811" s="83"/>
      <c r="B811" s="83"/>
      <c r="C811" s="247"/>
      <c r="D811" s="149" t="s">
        <v>184</v>
      </c>
      <c r="E811" s="150">
        <v>2</v>
      </c>
      <c r="F811" s="150">
        <v>86</v>
      </c>
      <c r="G811" s="155" t="s">
        <v>177</v>
      </c>
      <c r="H811" s="152">
        <f t="shared" si="106"/>
        <v>172</v>
      </c>
      <c r="I811" s="103"/>
      <c r="J811" s="250"/>
      <c r="K811" s="160"/>
      <c r="L811" s="162"/>
      <c r="M811" s="162"/>
      <c r="N811" s="151"/>
      <c r="O811" s="156">
        <f t="shared" si="107"/>
        <v>0</v>
      </c>
      <c r="P811" s="244"/>
    </row>
    <row r="812" spans="1:16" x14ac:dyDescent="0.25">
      <c r="A812" s="83"/>
      <c r="B812" s="83"/>
      <c r="C812" s="247"/>
      <c r="D812" s="149" t="s">
        <v>185</v>
      </c>
      <c r="E812" s="150">
        <v>1</v>
      </c>
      <c r="F812" s="150">
        <v>79</v>
      </c>
      <c r="G812" s="155" t="s">
        <v>169</v>
      </c>
      <c r="H812" s="152">
        <f t="shared" si="106"/>
        <v>79</v>
      </c>
      <c r="I812" s="103"/>
      <c r="J812" s="250"/>
      <c r="K812" s="160"/>
      <c r="L812" s="162"/>
      <c r="M812" s="162"/>
      <c r="N812" s="151"/>
      <c r="O812" s="156">
        <f t="shared" si="107"/>
        <v>0</v>
      </c>
      <c r="P812" s="244"/>
    </row>
    <row r="813" spans="1:16" x14ac:dyDescent="0.25">
      <c r="A813" s="83"/>
      <c r="B813" s="83"/>
      <c r="C813" s="247"/>
      <c r="D813" s="149"/>
      <c r="E813" s="159"/>
      <c r="F813" s="159"/>
      <c r="G813" s="155"/>
      <c r="H813" s="152">
        <f t="shared" si="106"/>
        <v>0</v>
      </c>
      <c r="I813" s="102"/>
      <c r="J813" s="250"/>
      <c r="K813" s="160"/>
      <c r="L813" s="162"/>
      <c r="M813" s="162"/>
      <c r="N813" s="151"/>
      <c r="O813" s="156">
        <f t="shared" si="107"/>
        <v>0</v>
      </c>
      <c r="P813" s="244"/>
    </row>
    <row r="814" spans="1:16" x14ac:dyDescent="0.25">
      <c r="A814" s="83"/>
      <c r="B814" s="83"/>
      <c r="C814" s="247"/>
      <c r="D814" s="149"/>
      <c r="E814" s="159"/>
      <c r="F814" s="159"/>
      <c r="G814" s="155"/>
      <c r="H814" s="152">
        <f t="shared" si="106"/>
        <v>0</v>
      </c>
      <c r="I814" s="102"/>
      <c r="J814" s="250"/>
      <c r="K814" s="160"/>
      <c r="L814" s="162"/>
      <c r="M814" s="162"/>
      <c r="N814" s="151"/>
      <c r="O814" s="156">
        <f t="shared" si="107"/>
        <v>0</v>
      </c>
      <c r="P814" s="244"/>
    </row>
    <row r="815" spans="1:16" x14ac:dyDescent="0.25">
      <c r="A815" s="83"/>
      <c r="B815" s="83"/>
      <c r="C815" s="247"/>
      <c r="D815" s="149"/>
      <c r="E815" s="163"/>
      <c r="F815" s="159"/>
      <c r="G815" s="155"/>
      <c r="H815" s="152">
        <f t="shared" si="106"/>
        <v>0</v>
      </c>
      <c r="I815" s="102"/>
      <c r="J815" s="250"/>
      <c r="K815" s="164"/>
      <c r="L815" s="165"/>
      <c r="M815" s="165"/>
      <c r="N815" s="151"/>
      <c r="O815" s="156">
        <f t="shared" si="107"/>
        <v>0</v>
      </c>
      <c r="P815" s="244"/>
    </row>
    <row r="816" spans="1:16" x14ac:dyDescent="0.25">
      <c r="A816" s="83"/>
      <c r="B816" s="83"/>
      <c r="C816" s="248"/>
      <c r="D816" s="166"/>
      <c r="E816" s="165"/>
      <c r="F816" s="165"/>
      <c r="G816" s="151"/>
      <c r="H816" s="152">
        <f t="shared" si="106"/>
        <v>0</v>
      </c>
      <c r="I816" s="102"/>
      <c r="J816" s="251"/>
      <c r="K816" s="158"/>
      <c r="L816" s="165"/>
      <c r="M816" s="165"/>
      <c r="N816" s="151"/>
      <c r="O816" s="156">
        <f t="shared" si="107"/>
        <v>0</v>
      </c>
      <c r="P816" s="244"/>
    </row>
    <row r="817" spans="1:16" ht="14.4" customHeight="1" thickBot="1" x14ac:dyDescent="0.3">
      <c r="A817" s="84"/>
      <c r="B817" s="84"/>
      <c r="C817" s="167"/>
      <c r="D817" s="168"/>
      <c r="E817" s="169">
        <f>SUM(E805:E816)</f>
        <v>14</v>
      </c>
      <c r="F817" s="169">
        <f>SUM(F805:F816)</f>
        <v>677</v>
      </c>
      <c r="G817" s="170"/>
      <c r="H817" s="171">
        <f>SUM(H805:H816)</f>
        <v>1190</v>
      </c>
      <c r="I817" s="104"/>
      <c r="J817" s="167"/>
      <c r="K817" s="172"/>
      <c r="L817" s="169">
        <f>SUM(L805:L816)</f>
        <v>13</v>
      </c>
      <c r="M817" s="169">
        <f>SUM(M805:M816)</f>
        <v>519</v>
      </c>
      <c r="N817" s="170"/>
      <c r="O817" s="169">
        <f>SUM(O805:O816)</f>
        <v>900.80000000000007</v>
      </c>
      <c r="P817" s="245"/>
    </row>
    <row r="818" spans="1:16" ht="15" customHeight="1" thickTop="1" thickBot="1" x14ac:dyDescent="0.3">
      <c r="A818" s="23"/>
      <c r="B818" s="23"/>
      <c r="C818" s="23"/>
      <c r="D818" s="23"/>
      <c r="E818" s="4"/>
      <c r="F818" s="4"/>
      <c r="G818" s="31"/>
      <c r="H818" s="4"/>
      <c r="I818" s="23"/>
      <c r="J818" s="23"/>
      <c r="K818" s="23"/>
      <c r="L818" s="4"/>
      <c r="M818" s="4"/>
      <c r="N818" s="31"/>
      <c r="O818" s="4"/>
      <c r="P818" s="23"/>
    </row>
    <row r="819" spans="1:16" ht="27" customHeight="1" thickTop="1" x14ac:dyDescent="0.25">
      <c r="A819" s="141" t="s">
        <v>5</v>
      </c>
      <c r="B819" s="95" t="s">
        <v>6</v>
      </c>
      <c r="C819" s="246"/>
      <c r="D819" s="96" t="s">
        <v>162</v>
      </c>
      <c r="E819" s="108" t="s">
        <v>163</v>
      </c>
      <c r="F819" s="108" t="s">
        <v>164</v>
      </c>
      <c r="G819" s="98"/>
      <c r="H819" s="108" t="s">
        <v>165</v>
      </c>
      <c r="I819" s="99"/>
      <c r="J819" s="249" t="s">
        <v>166</v>
      </c>
      <c r="K819" s="97" t="s">
        <v>162</v>
      </c>
      <c r="L819" s="108" t="s">
        <v>163</v>
      </c>
      <c r="M819" s="108" t="s">
        <v>164</v>
      </c>
      <c r="N819" s="98"/>
      <c r="O819" s="108" t="s">
        <v>167</v>
      </c>
      <c r="P819" s="100" t="s">
        <v>7</v>
      </c>
    </row>
    <row r="820" spans="1:16" x14ac:dyDescent="0.25">
      <c r="A820" s="101">
        <v>55</v>
      </c>
      <c r="B820" s="148">
        <v>22039056</v>
      </c>
      <c r="C820" s="247"/>
      <c r="D820" s="149" t="s">
        <v>215</v>
      </c>
      <c r="E820" s="150">
        <v>2</v>
      </c>
      <c r="F820" s="150">
        <v>91</v>
      </c>
      <c r="G820" s="151" t="s">
        <v>169</v>
      </c>
      <c r="H820" s="152">
        <f t="shared" ref="H820:H831" si="108">E820*F820</f>
        <v>182</v>
      </c>
      <c r="I820" s="102"/>
      <c r="J820" s="250"/>
      <c r="K820" s="153" t="s">
        <v>217</v>
      </c>
      <c r="L820" s="154">
        <v>1</v>
      </c>
      <c r="M820" s="154">
        <v>85</v>
      </c>
      <c r="N820" s="155" t="s">
        <v>179</v>
      </c>
      <c r="O820" s="156">
        <f>M820*L820*0.8</f>
        <v>68</v>
      </c>
      <c r="P820" s="243">
        <f>(H832+O832)/(E832+(0.8*L832))</f>
        <v>87.142857142857139</v>
      </c>
    </row>
    <row r="821" spans="1:16" x14ac:dyDescent="0.25">
      <c r="A821" s="83"/>
      <c r="B821" s="83"/>
      <c r="C821" s="247"/>
      <c r="D821" s="149" t="s">
        <v>218</v>
      </c>
      <c r="E821" s="157">
        <v>2</v>
      </c>
      <c r="F821" s="154">
        <v>95</v>
      </c>
      <c r="G821" s="151" t="s">
        <v>169</v>
      </c>
      <c r="H821" s="152">
        <f t="shared" si="108"/>
        <v>190</v>
      </c>
      <c r="I821" s="103"/>
      <c r="J821" s="250"/>
      <c r="K821" s="153" t="s">
        <v>168</v>
      </c>
      <c r="L821" s="154">
        <v>2</v>
      </c>
      <c r="M821" s="154">
        <v>87</v>
      </c>
      <c r="N821" s="151" t="s">
        <v>171</v>
      </c>
      <c r="O821" s="156">
        <f t="shared" ref="O821:O831" si="109">M821*L821*0.8</f>
        <v>139.20000000000002</v>
      </c>
      <c r="P821" s="244"/>
    </row>
    <row r="822" spans="1:16" x14ac:dyDescent="0.25">
      <c r="A822" s="83"/>
      <c r="B822" s="83"/>
      <c r="C822" s="247"/>
      <c r="D822" s="149" t="s">
        <v>176</v>
      </c>
      <c r="E822" s="154">
        <v>1</v>
      </c>
      <c r="F822" s="161">
        <v>75</v>
      </c>
      <c r="G822" s="151" t="s">
        <v>177</v>
      </c>
      <c r="H822" s="152">
        <f t="shared" si="108"/>
        <v>75</v>
      </c>
      <c r="I822" s="103"/>
      <c r="J822" s="250"/>
      <c r="K822" s="158" t="s">
        <v>170</v>
      </c>
      <c r="L822" s="150">
        <v>2</v>
      </c>
      <c r="M822" s="150">
        <v>82</v>
      </c>
      <c r="N822" s="151" t="s">
        <v>171</v>
      </c>
      <c r="O822" s="156">
        <f t="shared" si="109"/>
        <v>131.20000000000002</v>
      </c>
      <c r="P822" s="244"/>
    </row>
    <row r="823" spans="1:16" x14ac:dyDescent="0.25">
      <c r="A823" s="83"/>
      <c r="B823" s="83"/>
      <c r="C823" s="247"/>
      <c r="D823" s="149" t="s">
        <v>180</v>
      </c>
      <c r="E823" s="150">
        <v>1</v>
      </c>
      <c r="F823" s="159">
        <v>75</v>
      </c>
      <c r="G823" s="151" t="s">
        <v>177</v>
      </c>
      <c r="H823" s="152">
        <f t="shared" si="108"/>
        <v>75</v>
      </c>
      <c r="I823" s="103"/>
      <c r="J823" s="250"/>
      <c r="K823" s="158" t="s">
        <v>174</v>
      </c>
      <c r="L823" s="150">
        <v>2</v>
      </c>
      <c r="M823" s="150">
        <v>96</v>
      </c>
      <c r="N823" s="151" t="s">
        <v>171</v>
      </c>
      <c r="O823" s="156">
        <f t="shared" si="109"/>
        <v>153.60000000000002</v>
      </c>
      <c r="P823" s="244"/>
    </row>
    <row r="824" spans="1:16" x14ac:dyDescent="0.25">
      <c r="A824" s="83"/>
      <c r="B824" s="83"/>
      <c r="C824" s="247"/>
      <c r="D824" s="149" t="s">
        <v>219</v>
      </c>
      <c r="E824" s="150">
        <v>2</v>
      </c>
      <c r="F824" s="150">
        <v>78</v>
      </c>
      <c r="G824" s="151" t="s">
        <v>169</v>
      </c>
      <c r="H824" s="152">
        <f t="shared" si="108"/>
        <v>156</v>
      </c>
      <c r="I824" s="103"/>
      <c r="J824" s="250"/>
      <c r="K824" s="158" t="s">
        <v>203</v>
      </c>
      <c r="L824" s="150">
        <v>2</v>
      </c>
      <c r="M824" s="150">
        <v>90</v>
      </c>
      <c r="N824" s="151" t="s">
        <v>171</v>
      </c>
      <c r="O824" s="156">
        <f t="shared" si="109"/>
        <v>144</v>
      </c>
      <c r="P824" s="244"/>
    </row>
    <row r="825" spans="1:16" x14ac:dyDescent="0.25">
      <c r="A825" s="83"/>
      <c r="B825" s="83"/>
      <c r="C825" s="247"/>
      <c r="D825" s="149" t="s">
        <v>175</v>
      </c>
      <c r="E825" s="150">
        <v>2</v>
      </c>
      <c r="F825" s="150">
        <v>85</v>
      </c>
      <c r="G825" s="151" t="s">
        <v>169</v>
      </c>
      <c r="H825" s="152">
        <f t="shared" si="108"/>
        <v>170</v>
      </c>
      <c r="I825" s="102"/>
      <c r="J825" s="250"/>
      <c r="K825" s="160"/>
      <c r="L825" s="161"/>
      <c r="M825" s="161"/>
      <c r="N825" s="151"/>
      <c r="O825" s="156">
        <f t="shared" si="109"/>
        <v>0</v>
      </c>
      <c r="P825" s="244"/>
    </row>
    <row r="826" spans="1:16" x14ac:dyDescent="0.25">
      <c r="A826" s="83"/>
      <c r="B826" s="83"/>
      <c r="C826" s="247"/>
      <c r="D826" s="149" t="s">
        <v>184</v>
      </c>
      <c r="E826" s="150">
        <v>2</v>
      </c>
      <c r="F826" s="150">
        <v>86</v>
      </c>
      <c r="G826" s="155" t="s">
        <v>177</v>
      </c>
      <c r="H826" s="152">
        <f t="shared" si="108"/>
        <v>172</v>
      </c>
      <c r="I826" s="103"/>
      <c r="J826" s="250"/>
      <c r="K826" s="160"/>
      <c r="L826" s="162"/>
      <c r="M826" s="162"/>
      <c r="N826" s="151"/>
      <c r="O826" s="156">
        <f t="shared" si="109"/>
        <v>0</v>
      </c>
      <c r="P826" s="244"/>
    </row>
    <row r="827" spans="1:16" x14ac:dyDescent="0.25">
      <c r="A827" s="83"/>
      <c r="B827" s="83"/>
      <c r="C827" s="247"/>
      <c r="D827" s="149" t="s">
        <v>182</v>
      </c>
      <c r="E827" s="150">
        <v>1</v>
      </c>
      <c r="F827" s="150">
        <v>91</v>
      </c>
      <c r="G827" s="155" t="s">
        <v>177</v>
      </c>
      <c r="H827" s="152">
        <f t="shared" si="108"/>
        <v>91</v>
      </c>
      <c r="I827" s="103"/>
      <c r="J827" s="250"/>
      <c r="K827" s="160"/>
      <c r="L827" s="162"/>
      <c r="M827" s="162"/>
      <c r="N827" s="151"/>
      <c r="O827" s="156">
        <f t="shared" si="109"/>
        <v>0</v>
      </c>
      <c r="P827" s="244"/>
    </row>
    <row r="828" spans="1:16" x14ac:dyDescent="0.25">
      <c r="A828" s="83"/>
      <c r="B828" s="83"/>
      <c r="C828" s="247"/>
      <c r="D828" s="149" t="s">
        <v>220</v>
      </c>
      <c r="E828" s="150">
        <v>2</v>
      </c>
      <c r="F828" s="150">
        <v>86</v>
      </c>
      <c r="G828" s="155" t="s">
        <v>169</v>
      </c>
      <c r="H828" s="152">
        <f t="shared" si="108"/>
        <v>172</v>
      </c>
      <c r="I828" s="102"/>
      <c r="J828" s="250"/>
      <c r="K828" s="160"/>
      <c r="L828" s="162"/>
      <c r="M828" s="162"/>
      <c r="N828" s="151"/>
      <c r="O828" s="156">
        <f t="shared" si="109"/>
        <v>0</v>
      </c>
      <c r="P828" s="244"/>
    </row>
    <row r="829" spans="1:16" x14ac:dyDescent="0.25">
      <c r="A829" s="83"/>
      <c r="B829" s="83"/>
      <c r="C829" s="247"/>
      <c r="D829" s="149" t="s">
        <v>221</v>
      </c>
      <c r="E829" s="150">
        <v>2</v>
      </c>
      <c r="F829" s="150">
        <v>94</v>
      </c>
      <c r="G829" s="155" t="s">
        <v>169</v>
      </c>
      <c r="H829" s="152">
        <f t="shared" si="108"/>
        <v>188</v>
      </c>
      <c r="I829" s="102"/>
      <c r="J829" s="250"/>
      <c r="K829" s="160"/>
      <c r="L829" s="162"/>
      <c r="M829" s="162"/>
      <c r="N829" s="151"/>
      <c r="O829" s="156">
        <f t="shared" si="109"/>
        <v>0</v>
      </c>
      <c r="P829" s="244"/>
    </row>
    <row r="830" spans="1:16" x14ac:dyDescent="0.25">
      <c r="A830" s="83"/>
      <c r="B830" s="83"/>
      <c r="C830" s="247"/>
      <c r="D830" s="149" t="s">
        <v>185</v>
      </c>
      <c r="E830" s="157">
        <v>1</v>
      </c>
      <c r="F830" s="150">
        <v>89</v>
      </c>
      <c r="G830" s="155" t="s">
        <v>169</v>
      </c>
      <c r="H830" s="152">
        <f t="shared" si="108"/>
        <v>89</v>
      </c>
      <c r="I830" s="102"/>
      <c r="J830" s="250"/>
      <c r="K830" s="164"/>
      <c r="L830" s="165"/>
      <c r="M830" s="165"/>
      <c r="N830" s="151"/>
      <c r="O830" s="156">
        <f t="shared" si="109"/>
        <v>0</v>
      </c>
      <c r="P830" s="244"/>
    </row>
    <row r="831" spans="1:16" x14ac:dyDescent="0.25">
      <c r="A831" s="83"/>
      <c r="B831" s="83"/>
      <c r="C831" s="248"/>
      <c r="D831" s="166"/>
      <c r="E831" s="165"/>
      <c r="F831" s="165"/>
      <c r="G831" s="151"/>
      <c r="H831" s="152">
        <f t="shared" si="108"/>
        <v>0</v>
      </c>
      <c r="I831" s="102"/>
      <c r="J831" s="251"/>
      <c r="K831" s="158"/>
      <c r="L831" s="165"/>
      <c r="M831" s="165"/>
      <c r="N831" s="151"/>
      <c r="O831" s="156">
        <f t="shared" si="109"/>
        <v>0</v>
      </c>
      <c r="P831" s="244"/>
    </row>
    <row r="832" spans="1:16" ht="14.4" customHeight="1" thickBot="1" x14ac:dyDescent="0.3">
      <c r="A832" s="84"/>
      <c r="B832" s="84"/>
      <c r="C832" s="167"/>
      <c r="D832" s="168"/>
      <c r="E832" s="169">
        <f>SUM(E820:E831)</f>
        <v>18</v>
      </c>
      <c r="F832" s="169">
        <f>SUM(F820:F831)</f>
        <v>945</v>
      </c>
      <c r="G832" s="170"/>
      <c r="H832" s="171">
        <f>SUM(H820:H831)</f>
        <v>1560</v>
      </c>
      <c r="I832" s="104"/>
      <c r="J832" s="167"/>
      <c r="K832" s="172"/>
      <c r="L832" s="169">
        <f>SUM(L820:L831)</f>
        <v>9</v>
      </c>
      <c r="M832" s="169">
        <f>SUM(M820:M831)</f>
        <v>440</v>
      </c>
      <c r="N832" s="170"/>
      <c r="O832" s="169">
        <f>SUM(O820:O831)</f>
        <v>636</v>
      </c>
      <c r="P832" s="245"/>
    </row>
    <row r="833" spans="1:16" ht="15" customHeight="1" thickTop="1" thickBot="1" x14ac:dyDescent="0.3">
      <c r="A833" s="23"/>
      <c r="B833" s="23"/>
      <c r="C833" s="23"/>
      <c r="D833" s="23"/>
      <c r="E833" s="4"/>
      <c r="F833" s="4"/>
      <c r="G833" s="31"/>
      <c r="H833" s="4"/>
      <c r="I833" s="23"/>
      <c r="J833" s="23"/>
      <c r="K833" s="23"/>
      <c r="L833" s="4"/>
      <c r="M833" s="4"/>
      <c r="N833" s="31"/>
      <c r="O833" s="4"/>
      <c r="P833" s="23"/>
    </row>
    <row r="834" spans="1:16" ht="27" customHeight="1" thickTop="1" x14ac:dyDescent="0.25">
      <c r="A834" s="141" t="s">
        <v>5</v>
      </c>
      <c r="B834" s="95" t="s">
        <v>6</v>
      </c>
      <c r="C834" s="246"/>
      <c r="D834" s="96" t="s">
        <v>162</v>
      </c>
      <c r="E834" s="108" t="s">
        <v>163</v>
      </c>
      <c r="F834" s="108" t="s">
        <v>164</v>
      </c>
      <c r="G834" s="98"/>
      <c r="H834" s="108" t="s">
        <v>165</v>
      </c>
      <c r="I834" s="99"/>
      <c r="J834" s="249" t="s">
        <v>166</v>
      </c>
      <c r="K834" s="97" t="s">
        <v>162</v>
      </c>
      <c r="L834" s="108" t="s">
        <v>163</v>
      </c>
      <c r="M834" s="108" t="s">
        <v>164</v>
      </c>
      <c r="N834" s="98"/>
      <c r="O834" s="108" t="s">
        <v>167</v>
      </c>
      <c r="P834" s="100" t="s">
        <v>7</v>
      </c>
    </row>
    <row r="835" spans="1:16" x14ac:dyDescent="0.25">
      <c r="A835" s="101">
        <v>56</v>
      </c>
      <c r="B835" s="148">
        <v>22039057</v>
      </c>
      <c r="C835" s="247"/>
      <c r="D835" s="149" t="s">
        <v>215</v>
      </c>
      <c r="E835" s="150">
        <v>2</v>
      </c>
      <c r="F835" s="150">
        <v>86</v>
      </c>
      <c r="G835" s="151" t="s">
        <v>169</v>
      </c>
      <c r="H835" s="152">
        <f t="shared" ref="H835:H846" si="110">E835*F835</f>
        <v>172</v>
      </c>
      <c r="I835" s="102"/>
      <c r="J835" s="250"/>
      <c r="K835" s="153" t="s">
        <v>210</v>
      </c>
      <c r="L835" s="154">
        <v>1</v>
      </c>
      <c r="M835" s="154">
        <v>88</v>
      </c>
      <c r="N835" s="155" t="s">
        <v>179</v>
      </c>
      <c r="O835" s="156">
        <f>M835*L835*0.8</f>
        <v>70.400000000000006</v>
      </c>
      <c r="P835" s="243">
        <f>(H847+O847)/(E847+(0.8*L847))</f>
        <v>85.991379310344826</v>
      </c>
    </row>
    <row r="836" spans="1:16" x14ac:dyDescent="0.25">
      <c r="A836" s="83"/>
      <c r="B836" s="83"/>
      <c r="C836" s="247"/>
      <c r="D836" s="149" t="s">
        <v>218</v>
      </c>
      <c r="E836" s="157">
        <v>2</v>
      </c>
      <c r="F836" s="154">
        <v>92</v>
      </c>
      <c r="G836" s="151" t="s">
        <v>169</v>
      </c>
      <c r="H836" s="152">
        <f t="shared" si="110"/>
        <v>184</v>
      </c>
      <c r="I836" s="103"/>
      <c r="J836" s="250"/>
      <c r="K836" s="153" t="s">
        <v>168</v>
      </c>
      <c r="L836" s="154">
        <v>2</v>
      </c>
      <c r="M836" s="154">
        <v>83</v>
      </c>
      <c r="N836" s="151" t="s">
        <v>171</v>
      </c>
      <c r="O836" s="156">
        <f t="shared" ref="O836:O846" si="111">M836*L836*0.8</f>
        <v>132.80000000000001</v>
      </c>
      <c r="P836" s="244"/>
    </row>
    <row r="837" spans="1:16" x14ac:dyDescent="0.25">
      <c r="A837" s="83"/>
      <c r="B837" s="83"/>
      <c r="C837" s="247"/>
      <c r="D837" s="149" t="s">
        <v>182</v>
      </c>
      <c r="E837" s="154">
        <v>1</v>
      </c>
      <c r="F837" s="154">
        <v>91</v>
      </c>
      <c r="G837" s="151" t="s">
        <v>177</v>
      </c>
      <c r="H837" s="152">
        <f t="shared" si="110"/>
        <v>91</v>
      </c>
      <c r="I837" s="103"/>
      <c r="J837" s="250"/>
      <c r="K837" s="158" t="s">
        <v>170</v>
      </c>
      <c r="L837" s="150">
        <v>2</v>
      </c>
      <c r="M837" s="150">
        <v>90</v>
      </c>
      <c r="N837" s="151" t="s">
        <v>171</v>
      </c>
      <c r="O837" s="156">
        <f t="shared" si="111"/>
        <v>144</v>
      </c>
      <c r="P837" s="244"/>
    </row>
    <row r="838" spans="1:16" x14ac:dyDescent="0.25">
      <c r="A838" s="83"/>
      <c r="B838" s="83"/>
      <c r="C838" s="247"/>
      <c r="D838" s="149" t="s">
        <v>219</v>
      </c>
      <c r="E838" s="150">
        <v>2</v>
      </c>
      <c r="F838" s="150">
        <v>87</v>
      </c>
      <c r="G838" s="151" t="s">
        <v>169</v>
      </c>
      <c r="H838" s="152">
        <f t="shared" si="110"/>
        <v>174</v>
      </c>
      <c r="I838" s="103"/>
      <c r="J838" s="250"/>
      <c r="K838" s="158" t="s">
        <v>186</v>
      </c>
      <c r="L838" s="150">
        <v>2</v>
      </c>
      <c r="M838" s="150">
        <v>77</v>
      </c>
      <c r="N838" s="151" t="s">
        <v>171</v>
      </c>
      <c r="O838" s="156">
        <f t="shared" si="111"/>
        <v>123.2</v>
      </c>
      <c r="P838" s="244"/>
    </row>
    <row r="839" spans="1:16" x14ac:dyDescent="0.25">
      <c r="A839" s="83"/>
      <c r="B839" s="83"/>
      <c r="C839" s="247"/>
      <c r="D839" s="149" t="s">
        <v>175</v>
      </c>
      <c r="E839" s="150">
        <v>2</v>
      </c>
      <c r="F839" s="150">
        <v>89</v>
      </c>
      <c r="G839" s="151" t="s">
        <v>169</v>
      </c>
      <c r="H839" s="152">
        <f t="shared" si="110"/>
        <v>178</v>
      </c>
      <c r="I839" s="103"/>
      <c r="J839" s="250"/>
      <c r="K839" s="158" t="s">
        <v>174</v>
      </c>
      <c r="L839" s="150">
        <v>2</v>
      </c>
      <c r="M839" s="150">
        <v>91</v>
      </c>
      <c r="N839" s="151" t="s">
        <v>171</v>
      </c>
      <c r="O839" s="156">
        <f t="shared" si="111"/>
        <v>145.6</v>
      </c>
      <c r="P839" s="244"/>
    </row>
    <row r="840" spans="1:16" x14ac:dyDescent="0.25">
      <c r="A840" s="83"/>
      <c r="B840" s="83"/>
      <c r="C840" s="247"/>
      <c r="D840" s="149" t="s">
        <v>184</v>
      </c>
      <c r="E840" s="150">
        <v>2</v>
      </c>
      <c r="F840" s="150">
        <v>87</v>
      </c>
      <c r="G840" s="151" t="s">
        <v>177</v>
      </c>
      <c r="H840" s="152">
        <f t="shared" si="110"/>
        <v>174</v>
      </c>
      <c r="I840" s="102"/>
      <c r="J840" s="250"/>
      <c r="K840" s="160"/>
      <c r="L840" s="161"/>
      <c r="M840" s="161"/>
      <c r="N840" s="151"/>
      <c r="O840" s="156">
        <f t="shared" si="111"/>
        <v>0</v>
      </c>
      <c r="P840" s="244"/>
    </row>
    <row r="841" spans="1:16" x14ac:dyDescent="0.25">
      <c r="A841" s="83"/>
      <c r="B841" s="83"/>
      <c r="C841" s="247"/>
      <c r="D841" s="149" t="s">
        <v>220</v>
      </c>
      <c r="E841" s="150">
        <v>2</v>
      </c>
      <c r="F841" s="150">
        <v>83</v>
      </c>
      <c r="G841" s="155" t="s">
        <v>169</v>
      </c>
      <c r="H841" s="152">
        <f t="shared" si="110"/>
        <v>166</v>
      </c>
      <c r="I841" s="103"/>
      <c r="J841" s="250"/>
      <c r="K841" s="160"/>
      <c r="L841" s="162"/>
      <c r="M841" s="162"/>
      <c r="N841" s="151"/>
      <c r="O841" s="156">
        <f t="shared" si="111"/>
        <v>0</v>
      </c>
      <c r="P841" s="244"/>
    </row>
    <row r="842" spans="1:16" x14ac:dyDescent="0.25">
      <c r="A842" s="83"/>
      <c r="B842" s="83"/>
      <c r="C842" s="247"/>
      <c r="D842" s="149" t="s">
        <v>221</v>
      </c>
      <c r="E842" s="150">
        <v>2</v>
      </c>
      <c r="F842" s="150">
        <v>81</v>
      </c>
      <c r="G842" s="155" t="s">
        <v>169</v>
      </c>
      <c r="H842" s="152">
        <f t="shared" si="110"/>
        <v>162</v>
      </c>
      <c r="I842" s="103"/>
      <c r="J842" s="250"/>
      <c r="K842" s="160"/>
      <c r="L842" s="162"/>
      <c r="M842" s="162"/>
      <c r="N842" s="151"/>
      <c r="O842" s="156">
        <f t="shared" si="111"/>
        <v>0</v>
      </c>
      <c r="P842" s="244"/>
    </row>
    <row r="843" spans="1:16" x14ac:dyDescent="0.25">
      <c r="A843" s="83"/>
      <c r="B843" s="83"/>
      <c r="C843" s="247"/>
      <c r="D843" s="149" t="s">
        <v>185</v>
      </c>
      <c r="E843" s="150">
        <v>1</v>
      </c>
      <c r="F843" s="150">
        <v>78</v>
      </c>
      <c r="G843" s="155" t="s">
        <v>169</v>
      </c>
      <c r="H843" s="152">
        <f t="shared" si="110"/>
        <v>78</v>
      </c>
      <c r="I843" s="102"/>
      <c r="J843" s="250"/>
      <c r="K843" s="160"/>
      <c r="L843" s="162"/>
      <c r="M843" s="162"/>
      <c r="N843" s="151"/>
      <c r="O843" s="156">
        <f t="shared" si="111"/>
        <v>0</v>
      </c>
      <c r="P843" s="244"/>
    </row>
    <row r="844" spans="1:16" x14ac:dyDescent="0.25">
      <c r="A844" s="83"/>
      <c r="B844" s="83"/>
      <c r="C844" s="247"/>
      <c r="D844" s="149"/>
      <c r="E844" s="159"/>
      <c r="F844" s="159"/>
      <c r="G844" s="155"/>
      <c r="H844" s="152">
        <f t="shared" si="110"/>
        <v>0</v>
      </c>
      <c r="I844" s="102"/>
      <c r="J844" s="250"/>
      <c r="K844" s="160"/>
      <c r="L844" s="162"/>
      <c r="M844" s="162"/>
      <c r="N844" s="151"/>
      <c r="O844" s="156">
        <f t="shared" si="111"/>
        <v>0</v>
      </c>
      <c r="P844" s="244"/>
    </row>
    <row r="845" spans="1:16" x14ac:dyDescent="0.25">
      <c r="A845" s="83"/>
      <c r="B845" s="83"/>
      <c r="C845" s="247"/>
      <c r="D845" s="149"/>
      <c r="E845" s="163"/>
      <c r="F845" s="159"/>
      <c r="G845" s="155"/>
      <c r="H845" s="152">
        <f t="shared" si="110"/>
        <v>0</v>
      </c>
      <c r="I845" s="102"/>
      <c r="J845" s="250"/>
      <c r="K845" s="164"/>
      <c r="L845" s="165"/>
      <c r="M845" s="165"/>
      <c r="N845" s="151"/>
      <c r="O845" s="156">
        <f t="shared" si="111"/>
        <v>0</v>
      </c>
      <c r="P845" s="244"/>
    </row>
    <row r="846" spans="1:16" x14ac:dyDescent="0.25">
      <c r="A846" s="83"/>
      <c r="B846" s="83"/>
      <c r="C846" s="248"/>
      <c r="D846" s="166"/>
      <c r="E846" s="165"/>
      <c r="F846" s="165"/>
      <c r="G846" s="151"/>
      <c r="H846" s="152">
        <f t="shared" si="110"/>
        <v>0</v>
      </c>
      <c r="I846" s="102"/>
      <c r="J846" s="251"/>
      <c r="K846" s="158"/>
      <c r="L846" s="165"/>
      <c r="M846" s="165"/>
      <c r="N846" s="151"/>
      <c r="O846" s="156">
        <f t="shared" si="111"/>
        <v>0</v>
      </c>
      <c r="P846" s="244"/>
    </row>
    <row r="847" spans="1:16" ht="14.4" customHeight="1" thickBot="1" x14ac:dyDescent="0.3">
      <c r="A847" s="84"/>
      <c r="B847" s="84"/>
      <c r="C847" s="167"/>
      <c r="D847" s="168"/>
      <c r="E847" s="169">
        <f>SUM(E835:E846)</f>
        <v>16</v>
      </c>
      <c r="F847" s="169">
        <f>SUM(F835:F846)</f>
        <v>774</v>
      </c>
      <c r="G847" s="170"/>
      <c r="H847" s="171">
        <f>SUM(H835:H846)</f>
        <v>1379</v>
      </c>
      <c r="I847" s="104"/>
      <c r="J847" s="167"/>
      <c r="K847" s="172"/>
      <c r="L847" s="169">
        <f>SUM(L835:L846)</f>
        <v>9</v>
      </c>
      <c r="M847" s="169">
        <f>SUM(M835:M846)</f>
        <v>429</v>
      </c>
      <c r="N847" s="170"/>
      <c r="O847" s="169">
        <f>SUM(O835:O846)</f>
        <v>616</v>
      </c>
      <c r="P847" s="245"/>
    </row>
    <row r="848" spans="1:16" ht="15" customHeight="1" thickTop="1" thickBot="1" x14ac:dyDescent="0.3">
      <c r="A848" s="23"/>
      <c r="B848" s="23"/>
      <c r="C848" s="23"/>
      <c r="D848" s="23"/>
      <c r="E848" s="4"/>
      <c r="F848" s="4"/>
      <c r="G848" s="31"/>
      <c r="H848" s="4"/>
      <c r="I848" s="23"/>
      <c r="J848" s="23"/>
      <c r="K848" s="23"/>
      <c r="L848" s="4"/>
      <c r="M848" s="4"/>
      <c r="N848" s="31"/>
      <c r="O848" s="4"/>
      <c r="P848" s="23"/>
    </row>
    <row r="849" spans="1:16" ht="27" customHeight="1" thickTop="1" x14ac:dyDescent="0.25">
      <c r="A849" s="141" t="s">
        <v>5</v>
      </c>
      <c r="B849" s="95" t="s">
        <v>6</v>
      </c>
      <c r="C849" s="246"/>
      <c r="D849" s="96" t="s">
        <v>162</v>
      </c>
      <c r="E849" s="108" t="s">
        <v>163</v>
      </c>
      <c r="F849" s="108" t="s">
        <v>164</v>
      </c>
      <c r="G849" s="98"/>
      <c r="H849" s="108" t="s">
        <v>165</v>
      </c>
      <c r="I849" s="99"/>
      <c r="J849" s="249" t="s">
        <v>166</v>
      </c>
      <c r="K849" s="97" t="s">
        <v>162</v>
      </c>
      <c r="L849" s="108" t="s">
        <v>163</v>
      </c>
      <c r="M849" s="108" t="s">
        <v>164</v>
      </c>
      <c r="N849" s="98"/>
      <c r="O849" s="108" t="s">
        <v>167</v>
      </c>
      <c r="P849" s="100" t="s">
        <v>7</v>
      </c>
    </row>
    <row r="850" spans="1:16" x14ac:dyDescent="0.25">
      <c r="A850" s="101">
        <v>57</v>
      </c>
      <c r="B850" s="148">
        <v>22039058</v>
      </c>
      <c r="C850" s="247"/>
      <c r="D850" s="149" t="s">
        <v>215</v>
      </c>
      <c r="E850" s="150">
        <v>2</v>
      </c>
      <c r="F850" s="150">
        <v>88</v>
      </c>
      <c r="G850" s="151" t="s">
        <v>169</v>
      </c>
      <c r="H850" s="152">
        <f t="shared" ref="H850:H861" si="112">E850*F850</f>
        <v>176</v>
      </c>
      <c r="I850" s="102"/>
      <c r="J850" s="250"/>
      <c r="K850" s="153" t="s">
        <v>168</v>
      </c>
      <c r="L850" s="154">
        <v>2</v>
      </c>
      <c r="M850" s="154">
        <v>86</v>
      </c>
      <c r="N850" s="155" t="s">
        <v>171</v>
      </c>
      <c r="O850" s="156">
        <f>M850*L850*0.8</f>
        <v>137.6</v>
      </c>
      <c r="P850" s="243">
        <f>(H862+O862)/(E862+(0.8*L862))</f>
        <v>89.483333333333348</v>
      </c>
    </row>
    <row r="851" spans="1:16" x14ac:dyDescent="0.25">
      <c r="A851" s="83"/>
      <c r="B851" s="83"/>
      <c r="C851" s="247"/>
      <c r="D851" s="149" t="s">
        <v>218</v>
      </c>
      <c r="E851" s="157">
        <v>2</v>
      </c>
      <c r="F851" s="154">
        <v>90</v>
      </c>
      <c r="G851" s="151" t="s">
        <v>169</v>
      </c>
      <c r="H851" s="152">
        <f t="shared" si="112"/>
        <v>180</v>
      </c>
      <c r="I851" s="103"/>
      <c r="J851" s="250"/>
      <c r="K851" s="153" t="s">
        <v>170</v>
      </c>
      <c r="L851" s="154">
        <v>2</v>
      </c>
      <c r="M851" s="154">
        <v>90</v>
      </c>
      <c r="N851" s="151" t="s">
        <v>171</v>
      </c>
      <c r="O851" s="156">
        <f t="shared" ref="O851:O861" si="113">M851*L851*0.8</f>
        <v>144</v>
      </c>
      <c r="P851" s="244"/>
    </row>
    <row r="852" spans="1:16" x14ac:dyDescent="0.25">
      <c r="A852" s="83"/>
      <c r="B852" s="83"/>
      <c r="C852" s="247"/>
      <c r="D852" s="149" t="s">
        <v>182</v>
      </c>
      <c r="E852" s="154">
        <v>1</v>
      </c>
      <c r="F852" s="154">
        <v>92</v>
      </c>
      <c r="G852" s="151" t="s">
        <v>177</v>
      </c>
      <c r="H852" s="152">
        <f t="shared" si="112"/>
        <v>92</v>
      </c>
      <c r="I852" s="103"/>
      <c r="J852" s="250"/>
      <c r="K852" s="158" t="s">
        <v>225</v>
      </c>
      <c r="L852" s="150">
        <v>1</v>
      </c>
      <c r="M852" s="150">
        <v>91</v>
      </c>
      <c r="N852" s="151" t="s">
        <v>179</v>
      </c>
      <c r="O852" s="156">
        <f t="shared" si="113"/>
        <v>72.8</v>
      </c>
      <c r="P852" s="244"/>
    </row>
    <row r="853" spans="1:16" x14ac:dyDescent="0.25">
      <c r="A853" s="83"/>
      <c r="B853" s="83"/>
      <c r="C853" s="247"/>
      <c r="D853" s="149" t="s">
        <v>219</v>
      </c>
      <c r="E853" s="150">
        <v>2</v>
      </c>
      <c r="F853" s="150">
        <v>91</v>
      </c>
      <c r="G853" s="151" t="s">
        <v>169</v>
      </c>
      <c r="H853" s="152">
        <f t="shared" si="112"/>
        <v>182</v>
      </c>
      <c r="I853" s="103"/>
      <c r="J853" s="250"/>
      <c r="K853" s="158" t="s">
        <v>174</v>
      </c>
      <c r="L853" s="150">
        <v>2</v>
      </c>
      <c r="M853" s="150">
        <v>89</v>
      </c>
      <c r="N853" s="151" t="s">
        <v>171</v>
      </c>
      <c r="O853" s="156">
        <f t="shared" si="113"/>
        <v>142.4</v>
      </c>
      <c r="P853" s="244"/>
    </row>
    <row r="854" spans="1:16" x14ac:dyDescent="0.25">
      <c r="A854" s="83"/>
      <c r="B854" s="83"/>
      <c r="C854" s="247"/>
      <c r="D854" s="149" t="s">
        <v>175</v>
      </c>
      <c r="E854" s="150">
        <v>2</v>
      </c>
      <c r="F854" s="150">
        <v>93</v>
      </c>
      <c r="G854" s="151" t="s">
        <v>169</v>
      </c>
      <c r="H854" s="152">
        <f t="shared" si="112"/>
        <v>186</v>
      </c>
      <c r="I854" s="103"/>
      <c r="J854" s="250"/>
      <c r="K854" s="158" t="s">
        <v>197</v>
      </c>
      <c r="L854" s="150">
        <v>3</v>
      </c>
      <c r="M854" s="150">
        <v>92</v>
      </c>
      <c r="N854" s="151" t="s">
        <v>171</v>
      </c>
      <c r="O854" s="156">
        <f t="shared" si="113"/>
        <v>220.8</v>
      </c>
      <c r="P854" s="244"/>
    </row>
    <row r="855" spans="1:16" x14ac:dyDescent="0.25">
      <c r="A855" s="83"/>
      <c r="B855" s="83"/>
      <c r="C855" s="247"/>
      <c r="D855" s="149" t="s">
        <v>220</v>
      </c>
      <c r="E855" s="150">
        <v>2</v>
      </c>
      <c r="F855" s="150">
        <v>91</v>
      </c>
      <c r="G855" s="151" t="s">
        <v>169</v>
      </c>
      <c r="H855" s="152">
        <f t="shared" si="112"/>
        <v>182</v>
      </c>
      <c r="I855" s="102"/>
      <c r="J855" s="250"/>
      <c r="K855" s="160"/>
      <c r="L855" s="161"/>
      <c r="M855" s="161"/>
      <c r="N855" s="151"/>
      <c r="O855" s="156">
        <f t="shared" si="113"/>
        <v>0</v>
      </c>
      <c r="P855" s="244"/>
    </row>
    <row r="856" spans="1:16" x14ac:dyDescent="0.25">
      <c r="A856" s="83"/>
      <c r="B856" s="83"/>
      <c r="C856" s="247"/>
      <c r="D856" s="149" t="s">
        <v>221</v>
      </c>
      <c r="E856" s="150">
        <v>2</v>
      </c>
      <c r="F856" s="150">
        <v>92</v>
      </c>
      <c r="G856" s="155" t="s">
        <v>169</v>
      </c>
      <c r="H856" s="152">
        <f t="shared" si="112"/>
        <v>184</v>
      </c>
      <c r="I856" s="103"/>
      <c r="J856" s="250"/>
      <c r="K856" s="160"/>
      <c r="L856" s="162"/>
      <c r="M856" s="162"/>
      <c r="N856" s="151"/>
      <c r="O856" s="156">
        <f t="shared" si="113"/>
        <v>0</v>
      </c>
      <c r="P856" s="244"/>
    </row>
    <row r="857" spans="1:16" x14ac:dyDescent="0.25">
      <c r="A857" s="83"/>
      <c r="B857" s="83"/>
      <c r="C857" s="247"/>
      <c r="D857" s="149" t="s">
        <v>184</v>
      </c>
      <c r="E857" s="150">
        <v>2</v>
      </c>
      <c r="F857" s="150">
        <v>87</v>
      </c>
      <c r="G857" s="155" t="s">
        <v>177</v>
      </c>
      <c r="H857" s="152">
        <f t="shared" si="112"/>
        <v>174</v>
      </c>
      <c r="I857" s="103"/>
      <c r="J857" s="250"/>
      <c r="K857" s="160"/>
      <c r="L857" s="162"/>
      <c r="M857" s="162"/>
      <c r="N857" s="151"/>
      <c r="O857" s="156">
        <f t="shared" si="113"/>
        <v>0</v>
      </c>
      <c r="P857" s="244"/>
    </row>
    <row r="858" spans="1:16" x14ac:dyDescent="0.25">
      <c r="A858" s="83"/>
      <c r="B858" s="83"/>
      <c r="C858" s="247"/>
      <c r="D858" s="149" t="s">
        <v>185</v>
      </c>
      <c r="E858" s="150">
        <v>1</v>
      </c>
      <c r="F858" s="150">
        <v>74</v>
      </c>
      <c r="G858" s="155" t="s">
        <v>169</v>
      </c>
      <c r="H858" s="152">
        <f t="shared" si="112"/>
        <v>74</v>
      </c>
      <c r="I858" s="102"/>
      <c r="J858" s="250"/>
      <c r="K858" s="160"/>
      <c r="L858" s="162"/>
      <c r="M858" s="162"/>
      <c r="N858" s="151"/>
      <c r="O858" s="156">
        <f t="shared" si="113"/>
        <v>0</v>
      </c>
      <c r="P858" s="244"/>
    </row>
    <row r="859" spans="1:16" x14ac:dyDescent="0.25">
      <c r="A859" s="83"/>
      <c r="B859" s="83"/>
      <c r="C859" s="247"/>
      <c r="D859" s="149"/>
      <c r="E859" s="159"/>
      <c r="F859" s="159"/>
      <c r="G859" s="155"/>
      <c r="H859" s="152">
        <f t="shared" si="112"/>
        <v>0</v>
      </c>
      <c r="I859" s="102"/>
      <c r="J859" s="250"/>
      <c r="K859" s="160"/>
      <c r="L859" s="162"/>
      <c r="M859" s="162"/>
      <c r="N859" s="151"/>
      <c r="O859" s="156">
        <f t="shared" si="113"/>
        <v>0</v>
      </c>
      <c r="P859" s="244"/>
    </row>
    <row r="860" spans="1:16" x14ac:dyDescent="0.25">
      <c r="A860" s="83"/>
      <c r="B860" s="83"/>
      <c r="C860" s="247"/>
      <c r="D860" s="149"/>
      <c r="E860" s="163"/>
      <c r="F860" s="159"/>
      <c r="G860" s="155"/>
      <c r="H860" s="152">
        <f t="shared" si="112"/>
        <v>0</v>
      </c>
      <c r="I860" s="102"/>
      <c r="J860" s="250"/>
      <c r="K860" s="164"/>
      <c r="L860" s="165"/>
      <c r="M860" s="165"/>
      <c r="N860" s="151"/>
      <c r="O860" s="156">
        <f t="shared" si="113"/>
        <v>0</v>
      </c>
      <c r="P860" s="244"/>
    </row>
    <row r="861" spans="1:16" x14ac:dyDescent="0.25">
      <c r="A861" s="83"/>
      <c r="B861" s="83"/>
      <c r="C861" s="248"/>
      <c r="D861" s="166"/>
      <c r="E861" s="165"/>
      <c r="F861" s="165"/>
      <c r="G861" s="151"/>
      <c r="H861" s="152">
        <f t="shared" si="112"/>
        <v>0</v>
      </c>
      <c r="I861" s="102"/>
      <c r="J861" s="251"/>
      <c r="K861" s="158"/>
      <c r="L861" s="165"/>
      <c r="M861" s="165"/>
      <c r="N861" s="151"/>
      <c r="O861" s="156">
        <f t="shared" si="113"/>
        <v>0</v>
      </c>
      <c r="P861" s="244"/>
    </row>
    <row r="862" spans="1:16" ht="14.4" customHeight="1" thickBot="1" x14ac:dyDescent="0.3">
      <c r="A862" s="84"/>
      <c r="B862" s="84"/>
      <c r="C862" s="167"/>
      <c r="D862" s="168"/>
      <c r="E862" s="169">
        <f>SUM(E850:E861)</f>
        <v>16</v>
      </c>
      <c r="F862" s="169">
        <f>SUM(F850:F861)</f>
        <v>798</v>
      </c>
      <c r="G862" s="170"/>
      <c r="H862" s="171">
        <f>SUM(H850:H861)</f>
        <v>1430</v>
      </c>
      <c r="I862" s="104"/>
      <c r="J862" s="167"/>
      <c r="K862" s="172"/>
      <c r="L862" s="169">
        <f>SUM(L850:L861)</f>
        <v>10</v>
      </c>
      <c r="M862" s="169">
        <f>SUM(M850:M861)</f>
        <v>448</v>
      </c>
      <c r="N862" s="170"/>
      <c r="O862" s="169">
        <f>SUM(O850:O861)</f>
        <v>717.60000000000014</v>
      </c>
      <c r="P862" s="245"/>
    </row>
    <row r="863" spans="1:16" ht="15" customHeight="1" thickTop="1" thickBot="1" x14ac:dyDescent="0.3">
      <c r="A863" s="23"/>
      <c r="B863" s="23"/>
      <c r="C863" s="23"/>
      <c r="D863" s="23"/>
      <c r="E863" s="4"/>
      <c r="F863" s="4"/>
      <c r="G863" s="31"/>
      <c r="H863" s="4"/>
      <c r="I863" s="23"/>
      <c r="J863" s="23"/>
      <c r="K863" s="23"/>
      <c r="L863" s="4"/>
      <c r="M863" s="4"/>
      <c r="N863" s="31"/>
      <c r="O863" s="4"/>
      <c r="P863" s="23"/>
    </row>
    <row r="864" spans="1:16" ht="27" customHeight="1" thickTop="1" x14ac:dyDescent="0.25">
      <c r="A864" s="141" t="s">
        <v>5</v>
      </c>
      <c r="B864" s="95" t="s">
        <v>6</v>
      </c>
      <c r="C864" s="246"/>
      <c r="D864" s="96" t="s">
        <v>162</v>
      </c>
      <c r="E864" s="108" t="s">
        <v>163</v>
      </c>
      <c r="F864" s="108" t="s">
        <v>164</v>
      </c>
      <c r="G864" s="98"/>
      <c r="H864" s="108" t="s">
        <v>165</v>
      </c>
      <c r="I864" s="99"/>
      <c r="J864" s="249" t="s">
        <v>166</v>
      </c>
      <c r="K864" s="97" t="s">
        <v>162</v>
      </c>
      <c r="L864" s="108" t="s">
        <v>163</v>
      </c>
      <c r="M864" s="108" t="s">
        <v>164</v>
      </c>
      <c r="N864" s="98"/>
      <c r="O864" s="108" t="s">
        <v>167</v>
      </c>
      <c r="P864" s="100" t="s">
        <v>7</v>
      </c>
    </row>
    <row r="865" spans="1:16" x14ac:dyDescent="0.25">
      <c r="A865" s="101">
        <v>58</v>
      </c>
      <c r="B865" s="148">
        <v>22039059</v>
      </c>
      <c r="C865" s="247"/>
      <c r="D865" s="149" t="s">
        <v>215</v>
      </c>
      <c r="E865" s="150">
        <v>2</v>
      </c>
      <c r="F865" s="150">
        <v>97</v>
      </c>
      <c r="G865" s="151" t="s">
        <v>169</v>
      </c>
      <c r="H865" s="152">
        <f t="shared" ref="H865:H876" si="114">E865*F865</f>
        <v>194</v>
      </c>
      <c r="I865" s="102"/>
      <c r="J865" s="250"/>
      <c r="K865" s="153" t="s">
        <v>168</v>
      </c>
      <c r="L865" s="154">
        <v>2</v>
      </c>
      <c r="M865" s="154">
        <v>83</v>
      </c>
      <c r="N865" s="155" t="s">
        <v>171</v>
      </c>
      <c r="O865" s="156">
        <f>M865*L865*0.8</f>
        <v>132.80000000000001</v>
      </c>
      <c r="P865" s="243">
        <f>(H877+O877)/(E877+(0.8*L877))</f>
        <v>88.325396825396837</v>
      </c>
    </row>
    <row r="866" spans="1:16" x14ac:dyDescent="0.25">
      <c r="A866" s="83"/>
      <c r="B866" s="83"/>
      <c r="C866" s="247"/>
      <c r="D866" s="149" t="s">
        <v>218</v>
      </c>
      <c r="E866" s="157">
        <v>2</v>
      </c>
      <c r="F866" s="154">
        <v>92</v>
      </c>
      <c r="G866" s="151" t="s">
        <v>169</v>
      </c>
      <c r="H866" s="152">
        <f t="shared" si="114"/>
        <v>184</v>
      </c>
      <c r="I866" s="103"/>
      <c r="J866" s="250"/>
      <c r="K866" s="153" t="s">
        <v>170</v>
      </c>
      <c r="L866" s="154">
        <v>2</v>
      </c>
      <c r="M866" s="154">
        <v>90</v>
      </c>
      <c r="N866" s="151" t="s">
        <v>171</v>
      </c>
      <c r="O866" s="156">
        <f t="shared" ref="O866:O876" si="115">M866*L866*0.8</f>
        <v>144</v>
      </c>
      <c r="P866" s="244"/>
    </row>
    <row r="867" spans="1:16" x14ac:dyDescent="0.25">
      <c r="A867" s="83"/>
      <c r="B867" s="83"/>
      <c r="C867" s="247"/>
      <c r="D867" s="149" t="s">
        <v>176</v>
      </c>
      <c r="E867" s="154">
        <v>1</v>
      </c>
      <c r="F867" s="161">
        <v>75</v>
      </c>
      <c r="G867" s="151" t="s">
        <v>177</v>
      </c>
      <c r="H867" s="152">
        <f t="shared" si="114"/>
        <v>75</v>
      </c>
      <c r="I867" s="103"/>
      <c r="J867" s="250"/>
      <c r="K867" s="158" t="s">
        <v>186</v>
      </c>
      <c r="L867" s="150">
        <v>2</v>
      </c>
      <c r="M867" s="150">
        <v>90</v>
      </c>
      <c r="N867" s="151" t="s">
        <v>171</v>
      </c>
      <c r="O867" s="156">
        <f t="shared" si="115"/>
        <v>144</v>
      </c>
      <c r="P867" s="244"/>
    </row>
    <row r="868" spans="1:16" x14ac:dyDescent="0.25">
      <c r="A868" s="83"/>
      <c r="B868" s="83"/>
      <c r="C868" s="247"/>
      <c r="D868" s="149" t="s">
        <v>180</v>
      </c>
      <c r="E868" s="150">
        <v>1</v>
      </c>
      <c r="F868" s="159">
        <v>75</v>
      </c>
      <c r="G868" s="151" t="s">
        <v>177</v>
      </c>
      <c r="H868" s="152">
        <f t="shared" si="114"/>
        <v>75</v>
      </c>
      <c r="I868" s="103"/>
      <c r="J868" s="250"/>
      <c r="K868" s="158" t="s">
        <v>226</v>
      </c>
      <c r="L868" s="150">
        <v>1</v>
      </c>
      <c r="M868" s="150">
        <v>80</v>
      </c>
      <c r="N868" s="151" t="s">
        <v>179</v>
      </c>
      <c r="O868" s="156">
        <f t="shared" si="115"/>
        <v>64</v>
      </c>
      <c r="P868" s="244"/>
    </row>
    <row r="869" spans="1:16" x14ac:dyDescent="0.25">
      <c r="A869" s="83"/>
      <c r="B869" s="83"/>
      <c r="C869" s="247"/>
      <c r="D869" s="149" t="s">
        <v>219</v>
      </c>
      <c r="E869" s="150">
        <v>2</v>
      </c>
      <c r="F869" s="150">
        <v>85</v>
      </c>
      <c r="G869" s="151" t="s">
        <v>169</v>
      </c>
      <c r="H869" s="152">
        <f t="shared" si="114"/>
        <v>170</v>
      </c>
      <c r="I869" s="103"/>
      <c r="J869" s="250"/>
      <c r="K869" s="158" t="s">
        <v>174</v>
      </c>
      <c r="L869" s="150">
        <v>2</v>
      </c>
      <c r="M869" s="150">
        <v>90</v>
      </c>
      <c r="N869" s="151" t="s">
        <v>171</v>
      </c>
      <c r="O869" s="156">
        <f t="shared" si="115"/>
        <v>144</v>
      </c>
      <c r="P869" s="244"/>
    </row>
    <row r="870" spans="1:16" x14ac:dyDescent="0.25">
      <c r="A870" s="83"/>
      <c r="B870" s="83"/>
      <c r="C870" s="247"/>
      <c r="D870" s="149" t="s">
        <v>175</v>
      </c>
      <c r="E870" s="150">
        <v>2</v>
      </c>
      <c r="F870" s="150">
        <v>94</v>
      </c>
      <c r="G870" s="151" t="s">
        <v>169</v>
      </c>
      <c r="H870" s="152">
        <f t="shared" si="114"/>
        <v>188</v>
      </c>
      <c r="I870" s="102"/>
      <c r="J870" s="250"/>
      <c r="K870" s="160"/>
      <c r="L870" s="161"/>
      <c r="M870" s="161"/>
      <c r="N870" s="151"/>
      <c r="O870" s="156">
        <f t="shared" si="115"/>
        <v>0</v>
      </c>
      <c r="P870" s="244"/>
    </row>
    <row r="871" spans="1:16" x14ac:dyDescent="0.25">
      <c r="A871" s="83"/>
      <c r="B871" s="83"/>
      <c r="C871" s="247"/>
      <c r="D871" s="149" t="s">
        <v>182</v>
      </c>
      <c r="E871" s="150">
        <v>1</v>
      </c>
      <c r="F871" s="150">
        <v>87</v>
      </c>
      <c r="G871" s="155" t="s">
        <v>177</v>
      </c>
      <c r="H871" s="152">
        <f t="shared" si="114"/>
        <v>87</v>
      </c>
      <c r="I871" s="103"/>
      <c r="J871" s="250"/>
      <c r="K871" s="160"/>
      <c r="L871" s="162"/>
      <c r="M871" s="162"/>
      <c r="N871" s="151"/>
      <c r="O871" s="156">
        <f t="shared" si="115"/>
        <v>0</v>
      </c>
      <c r="P871" s="244"/>
    </row>
    <row r="872" spans="1:16" x14ac:dyDescent="0.25">
      <c r="A872" s="83"/>
      <c r="B872" s="83"/>
      <c r="C872" s="247"/>
      <c r="D872" s="149" t="s">
        <v>220</v>
      </c>
      <c r="E872" s="150">
        <v>2</v>
      </c>
      <c r="F872" s="150">
        <v>83</v>
      </c>
      <c r="G872" s="155" t="s">
        <v>169</v>
      </c>
      <c r="H872" s="152">
        <f t="shared" si="114"/>
        <v>166</v>
      </c>
      <c r="I872" s="103"/>
      <c r="J872" s="250"/>
      <c r="K872" s="160"/>
      <c r="L872" s="162"/>
      <c r="M872" s="162"/>
      <c r="N872" s="151"/>
      <c r="O872" s="156">
        <f t="shared" si="115"/>
        <v>0</v>
      </c>
      <c r="P872" s="244"/>
    </row>
    <row r="873" spans="1:16" x14ac:dyDescent="0.25">
      <c r="A873" s="83"/>
      <c r="B873" s="83"/>
      <c r="C873" s="247"/>
      <c r="D873" s="149" t="s">
        <v>221</v>
      </c>
      <c r="E873" s="150">
        <v>2</v>
      </c>
      <c r="F873" s="150">
        <v>93</v>
      </c>
      <c r="G873" s="155" t="s">
        <v>169</v>
      </c>
      <c r="H873" s="152">
        <f t="shared" si="114"/>
        <v>186</v>
      </c>
      <c r="I873" s="102"/>
      <c r="J873" s="250"/>
      <c r="K873" s="160"/>
      <c r="L873" s="162"/>
      <c r="M873" s="162"/>
      <c r="N873" s="151"/>
      <c r="O873" s="156">
        <f t="shared" si="115"/>
        <v>0</v>
      </c>
      <c r="P873" s="244"/>
    </row>
    <row r="874" spans="1:16" x14ac:dyDescent="0.25">
      <c r="A874" s="83"/>
      <c r="B874" s="83"/>
      <c r="C874" s="247"/>
      <c r="D874" s="149" t="s">
        <v>184</v>
      </c>
      <c r="E874" s="150">
        <v>2</v>
      </c>
      <c r="F874" s="150">
        <v>91</v>
      </c>
      <c r="G874" s="155" t="s">
        <v>177</v>
      </c>
      <c r="H874" s="152">
        <f t="shared" si="114"/>
        <v>182</v>
      </c>
      <c r="I874" s="102"/>
      <c r="J874" s="250"/>
      <c r="K874" s="160"/>
      <c r="L874" s="162"/>
      <c r="M874" s="162"/>
      <c r="N874" s="151"/>
      <c r="O874" s="156">
        <f t="shared" si="115"/>
        <v>0</v>
      </c>
      <c r="P874" s="244"/>
    </row>
    <row r="875" spans="1:16" x14ac:dyDescent="0.25">
      <c r="A875" s="83"/>
      <c r="B875" s="83"/>
      <c r="C875" s="247"/>
      <c r="D875" s="149" t="s">
        <v>185</v>
      </c>
      <c r="E875" s="157">
        <v>1</v>
      </c>
      <c r="F875" s="150">
        <v>90</v>
      </c>
      <c r="G875" s="155" t="s">
        <v>169</v>
      </c>
      <c r="H875" s="152">
        <f t="shared" si="114"/>
        <v>90</v>
      </c>
      <c r="I875" s="102"/>
      <c r="J875" s="250"/>
      <c r="K875" s="164"/>
      <c r="L875" s="165"/>
      <c r="M875" s="165"/>
      <c r="N875" s="151"/>
      <c r="O875" s="156">
        <f t="shared" si="115"/>
        <v>0</v>
      </c>
      <c r="P875" s="244"/>
    </row>
    <row r="876" spans="1:16" x14ac:dyDescent="0.25">
      <c r="A876" s="83"/>
      <c r="B876" s="83"/>
      <c r="C876" s="248"/>
      <c r="D876" s="166"/>
      <c r="E876" s="165"/>
      <c r="F876" s="165"/>
      <c r="G876" s="151"/>
      <c r="H876" s="152">
        <f t="shared" si="114"/>
        <v>0</v>
      </c>
      <c r="I876" s="102"/>
      <c r="J876" s="251"/>
      <c r="K876" s="158"/>
      <c r="L876" s="165"/>
      <c r="M876" s="165"/>
      <c r="N876" s="151"/>
      <c r="O876" s="156">
        <f t="shared" si="115"/>
        <v>0</v>
      </c>
      <c r="P876" s="244"/>
    </row>
    <row r="877" spans="1:16" ht="14.4" customHeight="1" thickBot="1" x14ac:dyDescent="0.3">
      <c r="A877" s="84"/>
      <c r="B877" s="84"/>
      <c r="C877" s="167"/>
      <c r="D877" s="168"/>
      <c r="E877" s="169">
        <f>SUM(E865:E876)</f>
        <v>18</v>
      </c>
      <c r="F877" s="169">
        <f>SUM(F865:F876)</f>
        <v>962</v>
      </c>
      <c r="G877" s="170"/>
      <c r="H877" s="171">
        <f>SUM(H865:H876)</f>
        <v>1597</v>
      </c>
      <c r="I877" s="104"/>
      <c r="J877" s="167"/>
      <c r="K877" s="172"/>
      <c r="L877" s="169">
        <f>SUM(L865:L876)</f>
        <v>9</v>
      </c>
      <c r="M877" s="169">
        <f>SUM(M865:M876)</f>
        <v>433</v>
      </c>
      <c r="N877" s="170"/>
      <c r="O877" s="169">
        <f>SUM(O865:O876)</f>
        <v>628.79999999999995</v>
      </c>
      <c r="P877" s="245"/>
    </row>
    <row r="878" spans="1:16" ht="15" customHeight="1" thickTop="1" thickBot="1" x14ac:dyDescent="0.3">
      <c r="A878" s="23"/>
      <c r="B878" s="23"/>
      <c r="C878" s="23"/>
      <c r="D878" s="23"/>
      <c r="E878" s="4"/>
      <c r="F878" s="4"/>
      <c r="G878" s="31"/>
      <c r="H878" s="4"/>
      <c r="I878" s="23"/>
      <c r="J878" s="23"/>
      <c r="K878" s="23"/>
      <c r="L878" s="4"/>
      <c r="M878" s="4"/>
      <c r="N878" s="31"/>
      <c r="O878" s="4"/>
      <c r="P878" s="23"/>
    </row>
    <row r="879" spans="1:16" ht="27" customHeight="1" thickTop="1" x14ac:dyDescent="0.25">
      <c r="A879" s="141" t="s">
        <v>5</v>
      </c>
      <c r="B879" s="95" t="s">
        <v>6</v>
      </c>
      <c r="C879" s="246"/>
      <c r="D879" s="96" t="s">
        <v>162</v>
      </c>
      <c r="E879" s="108" t="s">
        <v>163</v>
      </c>
      <c r="F879" s="108" t="s">
        <v>164</v>
      </c>
      <c r="G879" s="98"/>
      <c r="H879" s="108" t="s">
        <v>165</v>
      </c>
      <c r="I879" s="99"/>
      <c r="J879" s="249" t="s">
        <v>166</v>
      </c>
      <c r="K879" s="97" t="s">
        <v>162</v>
      </c>
      <c r="L879" s="108" t="s">
        <v>163</v>
      </c>
      <c r="M879" s="108" t="s">
        <v>164</v>
      </c>
      <c r="N879" s="98"/>
      <c r="O879" s="108" t="s">
        <v>167</v>
      </c>
      <c r="P879" s="100" t="s">
        <v>7</v>
      </c>
    </row>
    <row r="880" spans="1:16" x14ac:dyDescent="0.25">
      <c r="A880" s="101">
        <v>59</v>
      </c>
      <c r="B880" s="148">
        <v>22039060</v>
      </c>
      <c r="C880" s="247"/>
      <c r="D880" s="149" t="s">
        <v>215</v>
      </c>
      <c r="E880" s="150">
        <v>2</v>
      </c>
      <c r="F880" s="150">
        <v>95</v>
      </c>
      <c r="G880" s="151" t="s">
        <v>169</v>
      </c>
      <c r="H880" s="152">
        <f t="shared" ref="H880:H891" si="116">E880*F880</f>
        <v>190</v>
      </c>
      <c r="I880" s="102"/>
      <c r="J880" s="250"/>
      <c r="K880" s="153" t="s">
        <v>168</v>
      </c>
      <c r="L880" s="154">
        <v>2</v>
      </c>
      <c r="M880" s="154">
        <v>91</v>
      </c>
      <c r="N880" s="155" t="s">
        <v>171</v>
      </c>
      <c r="O880" s="156">
        <f>M880*L880*0.8</f>
        <v>145.6</v>
      </c>
      <c r="P880" s="243">
        <f>(H892+O892)/(E892+(0.8*L892))</f>
        <v>90.38095238095238</v>
      </c>
    </row>
    <row r="881" spans="1:16" x14ac:dyDescent="0.25">
      <c r="A881" s="83"/>
      <c r="B881" s="83"/>
      <c r="C881" s="247"/>
      <c r="D881" s="149" t="s">
        <v>218</v>
      </c>
      <c r="E881" s="157">
        <v>2</v>
      </c>
      <c r="F881" s="154">
        <v>90</v>
      </c>
      <c r="G881" s="151" t="s">
        <v>169</v>
      </c>
      <c r="H881" s="152">
        <f t="shared" si="116"/>
        <v>180</v>
      </c>
      <c r="I881" s="103"/>
      <c r="J881" s="250"/>
      <c r="K881" s="153" t="s">
        <v>170</v>
      </c>
      <c r="L881" s="154">
        <v>2</v>
      </c>
      <c r="M881" s="154">
        <v>90</v>
      </c>
      <c r="N881" s="151" t="s">
        <v>171</v>
      </c>
      <c r="O881" s="156">
        <f t="shared" ref="O881:O891" si="117">M881*L881*0.8</f>
        <v>144</v>
      </c>
      <c r="P881" s="244"/>
    </row>
    <row r="882" spans="1:16" x14ac:dyDescent="0.25">
      <c r="A882" s="83"/>
      <c r="B882" s="83"/>
      <c r="C882" s="247"/>
      <c r="D882" s="149" t="s">
        <v>182</v>
      </c>
      <c r="E882" s="154">
        <v>1</v>
      </c>
      <c r="F882" s="154">
        <v>86</v>
      </c>
      <c r="G882" s="151" t="s">
        <v>177</v>
      </c>
      <c r="H882" s="152">
        <f t="shared" si="116"/>
        <v>86</v>
      </c>
      <c r="I882" s="103"/>
      <c r="J882" s="250"/>
      <c r="K882" s="158" t="s">
        <v>186</v>
      </c>
      <c r="L882" s="150">
        <v>2</v>
      </c>
      <c r="M882" s="150">
        <v>94</v>
      </c>
      <c r="N882" s="151" t="s">
        <v>171</v>
      </c>
      <c r="O882" s="156">
        <f t="shared" si="117"/>
        <v>150.4</v>
      </c>
      <c r="P882" s="244"/>
    </row>
    <row r="883" spans="1:16" x14ac:dyDescent="0.25">
      <c r="A883" s="83"/>
      <c r="B883" s="83"/>
      <c r="C883" s="247"/>
      <c r="D883" s="149" t="s">
        <v>176</v>
      </c>
      <c r="E883" s="150">
        <v>1</v>
      </c>
      <c r="F883" s="159">
        <v>75</v>
      </c>
      <c r="G883" s="151" t="s">
        <v>177</v>
      </c>
      <c r="H883" s="152">
        <f t="shared" si="116"/>
        <v>75</v>
      </c>
      <c r="I883" s="103"/>
      <c r="J883" s="250"/>
      <c r="K883" s="158" t="s">
        <v>174</v>
      </c>
      <c r="L883" s="150">
        <v>2</v>
      </c>
      <c r="M883" s="150">
        <v>91</v>
      </c>
      <c r="N883" s="151" t="s">
        <v>171</v>
      </c>
      <c r="O883" s="156">
        <f t="shared" si="117"/>
        <v>145.6</v>
      </c>
      <c r="P883" s="244"/>
    </row>
    <row r="884" spans="1:16" x14ac:dyDescent="0.25">
      <c r="A884" s="83"/>
      <c r="B884" s="83"/>
      <c r="C884" s="247"/>
      <c r="D884" s="149" t="s">
        <v>180</v>
      </c>
      <c r="E884" s="150">
        <v>1</v>
      </c>
      <c r="F884" s="159">
        <v>75</v>
      </c>
      <c r="G884" s="151" t="s">
        <v>177</v>
      </c>
      <c r="H884" s="152">
        <f t="shared" si="116"/>
        <v>75</v>
      </c>
      <c r="I884" s="103"/>
      <c r="J884" s="250"/>
      <c r="K884" s="158" t="s">
        <v>227</v>
      </c>
      <c r="L884" s="150">
        <v>1</v>
      </c>
      <c r="M884" s="150">
        <v>95</v>
      </c>
      <c r="N884" s="151" t="s">
        <v>179</v>
      </c>
      <c r="O884" s="156">
        <f t="shared" si="117"/>
        <v>76</v>
      </c>
      <c r="P884" s="244"/>
    </row>
    <row r="885" spans="1:16" x14ac:dyDescent="0.25">
      <c r="A885" s="83"/>
      <c r="B885" s="83"/>
      <c r="C885" s="247"/>
      <c r="D885" s="149" t="s">
        <v>219</v>
      </c>
      <c r="E885" s="150">
        <v>2</v>
      </c>
      <c r="F885" s="150">
        <v>91</v>
      </c>
      <c r="G885" s="151" t="s">
        <v>169</v>
      </c>
      <c r="H885" s="152">
        <f t="shared" si="116"/>
        <v>182</v>
      </c>
      <c r="I885" s="102"/>
      <c r="J885" s="250"/>
      <c r="K885" s="160"/>
      <c r="L885" s="161"/>
      <c r="M885" s="161"/>
      <c r="N885" s="151"/>
      <c r="O885" s="156">
        <f t="shared" si="117"/>
        <v>0</v>
      </c>
      <c r="P885" s="244"/>
    </row>
    <row r="886" spans="1:16" x14ac:dyDescent="0.25">
      <c r="A886" s="83"/>
      <c r="B886" s="83"/>
      <c r="C886" s="247"/>
      <c r="D886" s="149" t="s">
        <v>175</v>
      </c>
      <c r="E886" s="150">
        <v>2</v>
      </c>
      <c r="F886" s="150">
        <v>93</v>
      </c>
      <c r="G886" s="155" t="s">
        <v>169</v>
      </c>
      <c r="H886" s="152">
        <f t="shared" si="116"/>
        <v>186</v>
      </c>
      <c r="I886" s="103"/>
      <c r="J886" s="250"/>
      <c r="K886" s="160"/>
      <c r="L886" s="162"/>
      <c r="M886" s="162"/>
      <c r="N886" s="151"/>
      <c r="O886" s="156">
        <f t="shared" si="117"/>
        <v>0</v>
      </c>
      <c r="P886" s="244"/>
    </row>
    <row r="887" spans="1:16" x14ac:dyDescent="0.25">
      <c r="A887" s="83"/>
      <c r="B887" s="83"/>
      <c r="C887" s="247"/>
      <c r="D887" s="149" t="s">
        <v>184</v>
      </c>
      <c r="E887" s="150">
        <v>2</v>
      </c>
      <c r="F887" s="150">
        <v>97</v>
      </c>
      <c r="G887" s="155" t="s">
        <v>177</v>
      </c>
      <c r="H887" s="152">
        <f t="shared" si="116"/>
        <v>194</v>
      </c>
      <c r="I887" s="103"/>
      <c r="J887" s="250"/>
      <c r="K887" s="160"/>
      <c r="L887" s="162"/>
      <c r="M887" s="162"/>
      <c r="N887" s="151"/>
      <c r="O887" s="156">
        <f t="shared" si="117"/>
        <v>0</v>
      </c>
      <c r="P887" s="244"/>
    </row>
    <row r="888" spans="1:16" x14ac:dyDescent="0.25">
      <c r="A888" s="83"/>
      <c r="B888" s="83"/>
      <c r="C888" s="247"/>
      <c r="D888" s="149" t="s">
        <v>220</v>
      </c>
      <c r="E888" s="150">
        <v>2</v>
      </c>
      <c r="F888" s="150">
        <v>87</v>
      </c>
      <c r="G888" s="155" t="s">
        <v>169</v>
      </c>
      <c r="H888" s="152">
        <f t="shared" si="116"/>
        <v>174</v>
      </c>
      <c r="I888" s="102"/>
      <c r="J888" s="250"/>
      <c r="K888" s="160"/>
      <c r="L888" s="162"/>
      <c r="M888" s="162"/>
      <c r="N888" s="151"/>
      <c r="O888" s="156">
        <f t="shared" si="117"/>
        <v>0</v>
      </c>
      <c r="P888" s="244"/>
    </row>
    <row r="889" spans="1:16" x14ac:dyDescent="0.25">
      <c r="A889" s="83"/>
      <c r="B889" s="83"/>
      <c r="C889" s="247"/>
      <c r="D889" s="149" t="s">
        <v>221</v>
      </c>
      <c r="E889" s="150">
        <v>2</v>
      </c>
      <c r="F889" s="150">
        <v>91</v>
      </c>
      <c r="G889" s="155" t="s">
        <v>169</v>
      </c>
      <c r="H889" s="152">
        <f t="shared" si="116"/>
        <v>182</v>
      </c>
      <c r="I889" s="102"/>
      <c r="J889" s="250"/>
      <c r="K889" s="160"/>
      <c r="L889" s="162"/>
      <c r="M889" s="162"/>
      <c r="N889" s="151"/>
      <c r="O889" s="156">
        <f t="shared" si="117"/>
        <v>0</v>
      </c>
      <c r="P889" s="244"/>
    </row>
    <row r="890" spans="1:16" x14ac:dyDescent="0.25">
      <c r="A890" s="83"/>
      <c r="B890" s="83"/>
      <c r="C890" s="247"/>
      <c r="D890" s="149" t="s">
        <v>185</v>
      </c>
      <c r="E890" s="157">
        <v>1</v>
      </c>
      <c r="F890" s="150">
        <v>92</v>
      </c>
      <c r="G890" s="155" t="s">
        <v>169</v>
      </c>
      <c r="H890" s="152">
        <f t="shared" si="116"/>
        <v>92</v>
      </c>
      <c r="I890" s="102"/>
      <c r="J890" s="250"/>
      <c r="K890" s="164"/>
      <c r="L890" s="165"/>
      <c r="M890" s="165"/>
      <c r="N890" s="151"/>
      <c r="O890" s="156">
        <f t="shared" si="117"/>
        <v>0</v>
      </c>
      <c r="P890" s="244"/>
    </row>
    <row r="891" spans="1:16" x14ac:dyDescent="0.25">
      <c r="A891" s="83"/>
      <c r="B891" s="83"/>
      <c r="C891" s="248"/>
      <c r="D891" s="166"/>
      <c r="E891" s="165"/>
      <c r="F891" s="165"/>
      <c r="G891" s="151"/>
      <c r="H891" s="152">
        <f t="shared" si="116"/>
        <v>0</v>
      </c>
      <c r="I891" s="102"/>
      <c r="J891" s="251"/>
      <c r="K891" s="158"/>
      <c r="L891" s="165"/>
      <c r="M891" s="165"/>
      <c r="N891" s="151"/>
      <c r="O891" s="156">
        <f t="shared" si="117"/>
        <v>0</v>
      </c>
      <c r="P891" s="244"/>
    </row>
    <row r="892" spans="1:16" ht="14.4" customHeight="1" thickBot="1" x14ac:dyDescent="0.3">
      <c r="A892" s="84"/>
      <c r="B892" s="84"/>
      <c r="C892" s="167"/>
      <c r="D892" s="168"/>
      <c r="E892" s="169">
        <f>SUM(E880:E891)</f>
        <v>18</v>
      </c>
      <c r="F892" s="169">
        <f>SUM(F880:F891)</f>
        <v>972</v>
      </c>
      <c r="G892" s="170"/>
      <c r="H892" s="171">
        <f>SUM(H880:H891)</f>
        <v>1616</v>
      </c>
      <c r="I892" s="104"/>
      <c r="J892" s="167"/>
      <c r="K892" s="172"/>
      <c r="L892" s="169">
        <f>SUM(L880:L891)</f>
        <v>9</v>
      </c>
      <c r="M892" s="169">
        <f>SUM(M880:M891)</f>
        <v>461</v>
      </c>
      <c r="N892" s="170"/>
      <c r="O892" s="169">
        <f>SUM(O880:O891)</f>
        <v>661.6</v>
      </c>
      <c r="P892" s="245"/>
    </row>
    <row r="893" spans="1:16" ht="14.4" customHeight="1" thickTop="1" x14ac:dyDescent="0.25"/>
  </sheetData>
  <mergeCells count="178">
    <mergeCell ref="A3:Q3"/>
    <mergeCell ref="C9:C21"/>
    <mergeCell ref="J9:J21"/>
    <mergeCell ref="P10:P22"/>
    <mergeCell ref="C24:C36"/>
    <mergeCell ref="J24:J36"/>
    <mergeCell ref="P25:P37"/>
    <mergeCell ref="C39:C51"/>
    <mergeCell ref="J39:J51"/>
    <mergeCell ref="P40:P52"/>
    <mergeCell ref="C54:C66"/>
    <mergeCell ref="J54:J66"/>
    <mergeCell ref="P55:P67"/>
    <mergeCell ref="C69:C81"/>
    <mergeCell ref="J69:J81"/>
    <mergeCell ref="P70:P82"/>
    <mergeCell ref="C84:C96"/>
    <mergeCell ref="J84:J96"/>
    <mergeCell ref="P85:P97"/>
    <mergeCell ref="P100:P112"/>
    <mergeCell ref="C114:C126"/>
    <mergeCell ref="J114:J126"/>
    <mergeCell ref="P115:P127"/>
    <mergeCell ref="C129:C141"/>
    <mergeCell ref="J129:J141"/>
    <mergeCell ref="P130:P142"/>
    <mergeCell ref="C144:C156"/>
    <mergeCell ref="J144:J156"/>
    <mergeCell ref="P145:P157"/>
    <mergeCell ref="C99:C111"/>
    <mergeCell ref="J99:J111"/>
    <mergeCell ref="P160:P172"/>
    <mergeCell ref="C174:C186"/>
    <mergeCell ref="J174:J186"/>
    <mergeCell ref="P175:P187"/>
    <mergeCell ref="C189:C201"/>
    <mergeCell ref="J189:J201"/>
    <mergeCell ref="P190:P202"/>
    <mergeCell ref="C204:C216"/>
    <mergeCell ref="J204:J216"/>
    <mergeCell ref="P205:P217"/>
    <mergeCell ref="C159:C171"/>
    <mergeCell ref="J159:J171"/>
    <mergeCell ref="P220:P232"/>
    <mergeCell ref="C234:C246"/>
    <mergeCell ref="J234:J246"/>
    <mergeCell ref="P235:P247"/>
    <mergeCell ref="C249:C261"/>
    <mergeCell ref="J249:J261"/>
    <mergeCell ref="P250:P262"/>
    <mergeCell ref="C264:C276"/>
    <mergeCell ref="J264:J276"/>
    <mergeCell ref="P265:P277"/>
    <mergeCell ref="C219:C231"/>
    <mergeCell ref="J219:J231"/>
    <mergeCell ref="P280:P292"/>
    <mergeCell ref="C294:C306"/>
    <mergeCell ref="J294:J306"/>
    <mergeCell ref="P295:P307"/>
    <mergeCell ref="C309:C321"/>
    <mergeCell ref="J309:J321"/>
    <mergeCell ref="P310:P322"/>
    <mergeCell ref="C324:C336"/>
    <mergeCell ref="J324:J336"/>
    <mergeCell ref="P325:P337"/>
    <mergeCell ref="C279:C291"/>
    <mergeCell ref="J279:J291"/>
    <mergeCell ref="P340:P352"/>
    <mergeCell ref="C354:C366"/>
    <mergeCell ref="J354:J366"/>
    <mergeCell ref="P355:P367"/>
    <mergeCell ref="C369:C381"/>
    <mergeCell ref="J369:J381"/>
    <mergeCell ref="P370:P382"/>
    <mergeCell ref="C384:C396"/>
    <mergeCell ref="J384:J396"/>
    <mergeCell ref="P385:P397"/>
    <mergeCell ref="C339:C351"/>
    <mergeCell ref="J339:J351"/>
    <mergeCell ref="P400:P412"/>
    <mergeCell ref="C414:C426"/>
    <mergeCell ref="J414:J426"/>
    <mergeCell ref="P415:P427"/>
    <mergeCell ref="C429:C441"/>
    <mergeCell ref="J429:J441"/>
    <mergeCell ref="P430:P442"/>
    <mergeCell ref="C444:C456"/>
    <mergeCell ref="J444:J456"/>
    <mergeCell ref="P445:P457"/>
    <mergeCell ref="C399:C411"/>
    <mergeCell ref="J399:J411"/>
    <mergeCell ref="P460:P472"/>
    <mergeCell ref="C474:C486"/>
    <mergeCell ref="J474:J486"/>
    <mergeCell ref="P475:P487"/>
    <mergeCell ref="C489:C501"/>
    <mergeCell ref="J489:J501"/>
    <mergeCell ref="P490:P502"/>
    <mergeCell ref="C504:C516"/>
    <mergeCell ref="J504:J516"/>
    <mergeCell ref="P505:P517"/>
    <mergeCell ref="C459:C471"/>
    <mergeCell ref="J459:J471"/>
    <mergeCell ref="P520:P532"/>
    <mergeCell ref="C534:C546"/>
    <mergeCell ref="J534:J546"/>
    <mergeCell ref="P535:P547"/>
    <mergeCell ref="C549:C561"/>
    <mergeCell ref="J549:J561"/>
    <mergeCell ref="P550:P562"/>
    <mergeCell ref="C564:C576"/>
    <mergeCell ref="J564:J576"/>
    <mergeCell ref="P565:P577"/>
    <mergeCell ref="C519:C531"/>
    <mergeCell ref="J519:J531"/>
    <mergeCell ref="P580:P592"/>
    <mergeCell ref="C594:C606"/>
    <mergeCell ref="J594:J606"/>
    <mergeCell ref="P595:P607"/>
    <mergeCell ref="C609:C621"/>
    <mergeCell ref="J609:J621"/>
    <mergeCell ref="P610:P622"/>
    <mergeCell ref="C624:C636"/>
    <mergeCell ref="J624:J636"/>
    <mergeCell ref="P625:P637"/>
    <mergeCell ref="C579:C591"/>
    <mergeCell ref="J579:J591"/>
    <mergeCell ref="P640:P652"/>
    <mergeCell ref="C654:C666"/>
    <mergeCell ref="J654:J666"/>
    <mergeCell ref="P655:P667"/>
    <mergeCell ref="C669:C681"/>
    <mergeCell ref="J669:J681"/>
    <mergeCell ref="P670:P682"/>
    <mergeCell ref="C684:C696"/>
    <mergeCell ref="J684:J696"/>
    <mergeCell ref="P685:P697"/>
    <mergeCell ref="C639:C651"/>
    <mergeCell ref="J639:J651"/>
    <mergeCell ref="P700:P712"/>
    <mergeCell ref="C714:C726"/>
    <mergeCell ref="J714:J726"/>
    <mergeCell ref="P715:P727"/>
    <mergeCell ref="C729:C741"/>
    <mergeCell ref="J729:J741"/>
    <mergeCell ref="P730:P742"/>
    <mergeCell ref="C744:C756"/>
    <mergeCell ref="J744:J756"/>
    <mergeCell ref="P745:P757"/>
    <mergeCell ref="C699:C711"/>
    <mergeCell ref="J699:J711"/>
    <mergeCell ref="P760:P772"/>
    <mergeCell ref="C774:C786"/>
    <mergeCell ref="J774:J786"/>
    <mergeCell ref="P775:P787"/>
    <mergeCell ref="C789:C801"/>
    <mergeCell ref="J789:J801"/>
    <mergeCell ref="P790:P802"/>
    <mergeCell ref="C804:C816"/>
    <mergeCell ref="J804:J816"/>
    <mergeCell ref="P805:P817"/>
    <mergeCell ref="C759:C771"/>
    <mergeCell ref="J759:J771"/>
    <mergeCell ref="P880:P892"/>
    <mergeCell ref="P820:P832"/>
    <mergeCell ref="C834:C846"/>
    <mergeCell ref="J834:J846"/>
    <mergeCell ref="P835:P847"/>
    <mergeCell ref="C849:C861"/>
    <mergeCell ref="J849:J861"/>
    <mergeCell ref="P850:P862"/>
    <mergeCell ref="C864:C876"/>
    <mergeCell ref="J864:J876"/>
    <mergeCell ref="P865:P877"/>
    <mergeCell ref="C879:C891"/>
    <mergeCell ref="J879:J891"/>
    <mergeCell ref="C819:C831"/>
    <mergeCell ref="J819:J831"/>
  </mergeCells>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B5F8-0991-4196-A1C2-5B95C5DC9AAE}">
  <dimension ref="A1:K63"/>
  <sheetViews>
    <sheetView tabSelected="1" zoomScaleNormal="100" workbookViewId="0">
      <selection activeCell="C14" sqref="C14"/>
    </sheetView>
  </sheetViews>
  <sheetFormatPr defaultRowHeight="13.8" x14ac:dyDescent="0.25"/>
  <cols>
    <col min="1" max="1" width="13" style="106" bestFit="1" customWidth="1"/>
    <col min="2" max="2" width="17.109375" style="106" bestFit="1" customWidth="1"/>
    <col min="3" max="3" width="13" style="106" bestFit="1" customWidth="1"/>
    <col min="4" max="4" width="17.109375" style="106" bestFit="1" customWidth="1"/>
    <col min="5" max="9" width="13" style="106" bestFit="1" customWidth="1"/>
    <col min="11" max="11" width="9.88671875" bestFit="1" customWidth="1"/>
  </cols>
  <sheetData>
    <row r="1" spans="1:11" s="109" customFormat="1" ht="17.399999999999999" x14ac:dyDescent="0.25">
      <c r="A1" s="129" t="s">
        <v>6</v>
      </c>
      <c r="B1" s="129" t="s">
        <v>58</v>
      </c>
      <c r="C1" s="130" t="s">
        <v>59</v>
      </c>
      <c r="D1" s="129" t="s">
        <v>60</v>
      </c>
      <c r="E1" s="129" t="s">
        <v>61</v>
      </c>
      <c r="F1" s="129" t="s">
        <v>0</v>
      </c>
      <c r="G1" s="130" t="s">
        <v>148</v>
      </c>
      <c r="H1" s="129" t="s">
        <v>62</v>
      </c>
      <c r="I1" s="129" t="s">
        <v>63</v>
      </c>
      <c r="J1" s="131" t="s">
        <v>64</v>
      </c>
      <c r="K1" s="131" t="s">
        <v>65</v>
      </c>
    </row>
    <row r="2" spans="1:11" x14ac:dyDescent="0.25">
      <c r="A2" s="175">
        <v>22039033</v>
      </c>
      <c r="B2" s="175">
        <v>67</v>
      </c>
      <c r="C2" s="116">
        <v>100</v>
      </c>
      <c r="D2" s="175">
        <v>2.25</v>
      </c>
      <c r="E2" s="116">
        <v>78.94736842105263</v>
      </c>
      <c r="F2" s="210">
        <v>85.158333333333331</v>
      </c>
      <c r="G2" s="211">
        <v>79.022548332577571</v>
      </c>
      <c r="H2" s="211">
        <v>95.547499999999999</v>
      </c>
      <c r="I2" s="211">
        <v>91.336973684210534</v>
      </c>
      <c r="J2" s="177">
        <v>1</v>
      </c>
      <c r="K2" s="177">
        <v>1</v>
      </c>
    </row>
    <row r="3" spans="1:11" x14ac:dyDescent="0.25">
      <c r="A3" s="175">
        <v>22039028</v>
      </c>
      <c r="B3" s="175">
        <v>20</v>
      </c>
      <c r="C3" s="116">
        <v>71.940298507462686</v>
      </c>
      <c r="D3" s="175">
        <v>3</v>
      </c>
      <c r="E3" s="116">
        <v>85.26315789473685</v>
      </c>
      <c r="F3" s="210">
        <v>87.229508196721326</v>
      </c>
      <c r="G3" s="211">
        <v>87.341740330950401</v>
      </c>
      <c r="H3" s="211">
        <v>76.527061414240279</v>
      </c>
      <c r="I3" s="211">
        <v>79.191633291695112</v>
      </c>
      <c r="J3" s="177">
        <v>2</v>
      </c>
      <c r="K3" s="177">
        <v>2</v>
      </c>
    </row>
    <row r="4" spans="1:11" x14ac:dyDescent="0.25">
      <c r="A4" s="175">
        <v>22039030</v>
      </c>
      <c r="B4" s="175">
        <v>19</v>
      </c>
      <c r="C4" s="116">
        <v>71.343283582089555</v>
      </c>
      <c r="D4" s="175">
        <v>2.25</v>
      </c>
      <c r="E4" s="116">
        <v>78.94736842105263</v>
      </c>
      <c r="F4" s="210">
        <v>87.016129032258064</v>
      </c>
      <c r="G4" s="211">
        <v>86.484670139050479</v>
      </c>
      <c r="H4" s="211">
        <v>76.045137217140109</v>
      </c>
      <c r="I4" s="211">
        <v>77.565954184932735</v>
      </c>
      <c r="J4" s="177">
        <v>3</v>
      </c>
      <c r="K4" s="177">
        <v>3</v>
      </c>
    </row>
    <row r="5" spans="1:11" x14ac:dyDescent="0.25">
      <c r="A5" s="175">
        <v>22039027</v>
      </c>
      <c r="B5" s="175">
        <v>10.050000000000001</v>
      </c>
      <c r="C5" s="116">
        <v>66</v>
      </c>
      <c r="D5" s="175">
        <v>2</v>
      </c>
      <c r="E5" s="116">
        <v>76.84210526315789</v>
      </c>
      <c r="F5" s="210">
        <v>86.716666666666654</v>
      </c>
      <c r="G5" s="211">
        <v>85.28183354631264</v>
      </c>
      <c r="H5" s="211">
        <v>72.214999999999989</v>
      </c>
      <c r="I5" s="211">
        <v>74.383421052631576</v>
      </c>
      <c r="J5" s="177">
        <v>4</v>
      </c>
      <c r="K5" s="177">
        <v>11</v>
      </c>
    </row>
    <row r="6" spans="1:11" x14ac:dyDescent="0.25">
      <c r="A6" s="175">
        <v>22039060</v>
      </c>
      <c r="B6" s="175">
        <v>0</v>
      </c>
      <c r="C6" s="116">
        <v>60</v>
      </c>
      <c r="D6" s="175">
        <v>2.75</v>
      </c>
      <c r="E6" s="116">
        <v>83.15789473684211</v>
      </c>
      <c r="F6" s="210">
        <v>90.38095238095238</v>
      </c>
      <c r="G6" s="211">
        <v>100</v>
      </c>
      <c r="H6" s="211">
        <v>69.114285714285714</v>
      </c>
      <c r="I6" s="211">
        <v>73.745864661654139</v>
      </c>
      <c r="J6" s="177">
        <v>5</v>
      </c>
      <c r="K6" s="177">
        <v>12</v>
      </c>
    </row>
    <row r="7" spans="1:11" x14ac:dyDescent="0.25">
      <c r="A7" s="175">
        <v>22039058</v>
      </c>
      <c r="B7" s="175">
        <v>0</v>
      </c>
      <c r="C7" s="116">
        <v>60</v>
      </c>
      <c r="D7" s="175">
        <v>0</v>
      </c>
      <c r="E7" s="116">
        <v>60</v>
      </c>
      <c r="F7" s="210">
        <v>89.483333333333348</v>
      </c>
      <c r="G7" s="211">
        <v>96.394575209200767</v>
      </c>
      <c r="H7" s="211">
        <v>68.844999999999999</v>
      </c>
      <c r="I7" s="211">
        <v>68.844999999999999</v>
      </c>
      <c r="J7" s="177">
        <v>6</v>
      </c>
      <c r="K7" s="177">
        <v>22</v>
      </c>
    </row>
    <row r="8" spans="1:11" x14ac:dyDescent="0.25">
      <c r="A8" s="175">
        <v>22039019</v>
      </c>
      <c r="B8" s="175">
        <v>0</v>
      </c>
      <c r="C8" s="116">
        <v>60</v>
      </c>
      <c r="D8" s="175">
        <v>4.75</v>
      </c>
      <c r="E8" s="116">
        <v>100</v>
      </c>
      <c r="F8" s="210">
        <v>89.382608695652181</v>
      </c>
      <c r="G8" s="211">
        <v>95.989999229331318</v>
      </c>
      <c r="H8" s="211">
        <v>68.814782608695651</v>
      </c>
      <c r="I8" s="211">
        <v>76.814782608695651</v>
      </c>
      <c r="J8" s="177">
        <v>7</v>
      </c>
      <c r="K8" s="177">
        <v>4</v>
      </c>
    </row>
    <row r="9" spans="1:11" x14ac:dyDescent="0.25">
      <c r="A9" s="175">
        <v>22039018</v>
      </c>
      <c r="B9" s="175">
        <v>0</v>
      </c>
      <c r="C9" s="116">
        <v>60</v>
      </c>
      <c r="D9" s="175">
        <v>4</v>
      </c>
      <c r="E9" s="116">
        <v>93.68421052631578</v>
      </c>
      <c r="F9" s="210">
        <v>89.241666666666674</v>
      </c>
      <c r="G9" s="211">
        <v>95.423883919370155</v>
      </c>
      <c r="H9" s="211">
        <v>68.772500000000008</v>
      </c>
      <c r="I9" s="211">
        <v>75.509342105263158</v>
      </c>
      <c r="J9" s="177">
        <v>8</v>
      </c>
      <c r="K9" s="177">
        <v>6</v>
      </c>
    </row>
    <row r="10" spans="1:11" x14ac:dyDescent="0.25">
      <c r="A10" s="175">
        <v>22039031</v>
      </c>
      <c r="B10" s="175">
        <v>2</v>
      </c>
      <c r="C10" s="116">
        <v>61.194029850746269</v>
      </c>
      <c r="D10" s="175">
        <v>4.5</v>
      </c>
      <c r="E10" s="116">
        <v>97.89473684210526</v>
      </c>
      <c r="F10" s="210">
        <v>86.0546875</v>
      </c>
      <c r="G10" s="211">
        <v>82.62289253472936</v>
      </c>
      <c r="H10" s="211">
        <v>68.652227145522389</v>
      </c>
      <c r="I10" s="211">
        <v>75.992368543794186</v>
      </c>
      <c r="J10" s="177">
        <v>9</v>
      </c>
      <c r="K10" s="177">
        <v>5</v>
      </c>
    </row>
    <row r="11" spans="1:11" x14ac:dyDescent="0.25">
      <c r="A11" s="175">
        <v>22039024</v>
      </c>
      <c r="B11" s="175">
        <v>0</v>
      </c>
      <c r="C11" s="116">
        <v>60</v>
      </c>
      <c r="D11" s="175">
        <v>0</v>
      </c>
      <c r="E11" s="116">
        <v>60</v>
      </c>
      <c r="F11" s="210">
        <v>88.66101694915254</v>
      </c>
      <c r="G11" s="211">
        <v>93.091615133576141</v>
      </c>
      <c r="H11" s="211">
        <v>68.59830508474576</v>
      </c>
      <c r="I11" s="211">
        <v>68.59830508474576</v>
      </c>
      <c r="J11" s="177">
        <v>10</v>
      </c>
      <c r="K11" s="177">
        <v>23</v>
      </c>
    </row>
    <row r="12" spans="1:11" x14ac:dyDescent="0.25">
      <c r="A12" s="175">
        <v>22039022</v>
      </c>
      <c r="B12" s="175">
        <v>2</v>
      </c>
      <c r="C12" s="116">
        <v>61.194029850746269</v>
      </c>
      <c r="D12" s="175">
        <v>0</v>
      </c>
      <c r="E12" s="116">
        <v>60</v>
      </c>
      <c r="F12" s="210">
        <v>85.704918032786878</v>
      </c>
      <c r="G12" s="211">
        <v>81.217989740498496</v>
      </c>
      <c r="H12" s="211">
        <v>68.547296305358458</v>
      </c>
      <c r="I12" s="211">
        <v>68.3084903352092</v>
      </c>
      <c r="J12" s="177">
        <v>11</v>
      </c>
      <c r="K12" s="177">
        <v>26</v>
      </c>
    </row>
    <row r="13" spans="1:11" x14ac:dyDescent="0.25">
      <c r="A13" s="175">
        <v>22039052</v>
      </c>
      <c r="B13" s="175">
        <v>0</v>
      </c>
      <c r="C13" s="116">
        <v>60</v>
      </c>
      <c r="D13" s="175">
        <v>1.05</v>
      </c>
      <c r="E13" s="116">
        <v>68.84210526315789</v>
      </c>
      <c r="F13" s="210">
        <v>88.461538461538467</v>
      </c>
      <c r="G13" s="211">
        <v>92.290379145566931</v>
      </c>
      <c r="H13" s="211">
        <v>68.538461538461547</v>
      </c>
      <c r="I13" s="211">
        <v>70.306882591093114</v>
      </c>
      <c r="J13" s="177">
        <v>12</v>
      </c>
      <c r="K13" s="177">
        <v>21</v>
      </c>
    </row>
    <row r="14" spans="1:11" x14ac:dyDescent="0.25">
      <c r="A14" s="175">
        <v>22039032</v>
      </c>
      <c r="B14" s="175">
        <v>0</v>
      </c>
      <c r="C14" s="116">
        <v>60</v>
      </c>
      <c r="D14" s="175">
        <v>4</v>
      </c>
      <c r="E14" s="116">
        <v>93.68421052631578</v>
      </c>
      <c r="F14" s="210">
        <v>88.431034482758633</v>
      </c>
      <c r="G14" s="211">
        <v>92.167855228987236</v>
      </c>
      <c r="H14" s="211">
        <v>68.529310344827593</v>
      </c>
      <c r="I14" s="211">
        <v>75.266152450090743</v>
      </c>
      <c r="J14" s="177">
        <v>13</v>
      </c>
      <c r="K14" s="177">
        <v>7</v>
      </c>
    </row>
    <row r="15" spans="1:11" x14ac:dyDescent="0.25">
      <c r="A15" s="175">
        <v>22039050</v>
      </c>
      <c r="B15" s="175">
        <v>0</v>
      </c>
      <c r="C15" s="116">
        <v>60</v>
      </c>
      <c r="D15" s="175">
        <v>0</v>
      </c>
      <c r="E15" s="116">
        <v>60</v>
      </c>
      <c r="F15" s="210">
        <v>88.330578512396698</v>
      </c>
      <c r="G15" s="211">
        <v>91.764358392676286</v>
      </c>
      <c r="H15" s="211">
        <v>68.499173553719004</v>
      </c>
      <c r="I15" s="211">
        <v>68.499173553719004</v>
      </c>
      <c r="J15" s="177">
        <v>14</v>
      </c>
      <c r="K15" s="177">
        <v>24</v>
      </c>
    </row>
    <row r="16" spans="1:11" x14ac:dyDescent="0.25">
      <c r="A16" s="175">
        <v>22039059</v>
      </c>
      <c r="B16" s="175">
        <v>0</v>
      </c>
      <c r="C16" s="116">
        <v>60</v>
      </c>
      <c r="D16" s="175">
        <v>0</v>
      </c>
      <c r="E16" s="116">
        <v>60</v>
      </c>
      <c r="F16" s="210">
        <v>88.325396825396837</v>
      </c>
      <c r="G16" s="211">
        <v>91.743545350866384</v>
      </c>
      <c r="H16" s="211">
        <v>68.497619047619054</v>
      </c>
      <c r="I16" s="211">
        <v>68.497619047619054</v>
      </c>
      <c r="J16" s="177">
        <v>15</v>
      </c>
      <c r="K16" s="177">
        <v>25</v>
      </c>
    </row>
    <row r="17" spans="1:11" x14ac:dyDescent="0.25">
      <c r="A17" s="175">
        <v>22039051</v>
      </c>
      <c r="B17" s="175">
        <v>0</v>
      </c>
      <c r="C17" s="116">
        <v>60</v>
      </c>
      <c r="D17" s="175">
        <v>3</v>
      </c>
      <c r="E17" s="116">
        <v>85.26315789473685</v>
      </c>
      <c r="F17" s="210">
        <v>88.194444444444443</v>
      </c>
      <c r="G17" s="211">
        <v>91.217554996770943</v>
      </c>
      <c r="H17" s="211">
        <v>68.458333333333329</v>
      </c>
      <c r="I17" s="211">
        <v>73.510964912280699</v>
      </c>
      <c r="J17" s="177">
        <v>16</v>
      </c>
      <c r="K17" s="177">
        <v>13</v>
      </c>
    </row>
    <row r="18" spans="1:11" x14ac:dyDescent="0.25">
      <c r="A18" s="175">
        <v>22039025</v>
      </c>
      <c r="B18" s="175">
        <v>0</v>
      </c>
      <c r="C18" s="116">
        <v>60</v>
      </c>
      <c r="D18" s="175">
        <v>4</v>
      </c>
      <c r="E18" s="116">
        <v>93.68421052631578</v>
      </c>
      <c r="F18" s="210">
        <v>88.058333333333337</v>
      </c>
      <c r="G18" s="211">
        <v>90.670843810544554</v>
      </c>
      <c r="H18" s="211">
        <v>68.417500000000004</v>
      </c>
      <c r="I18" s="211">
        <v>75.154342105263169</v>
      </c>
      <c r="J18" s="177">
        <v>17</v>
      </c>
      <c r="K18" s="177">
        <v>8</v>
      </c>
    </row>
    <row r="19" spans="1:11" x14ac:dyDescent="0.25">
      <c r="A19" s="175">
        <v>22039001</v>
      </c>
      <c r="B19" s="175">
        <v>0</v>
      </c>
      <c r="C19" s="116">
        <v>60</v>
      </c>
      <c r="D19" s="175">
        <v>2.25</v>
      </c>
      <c r="E19" s="116">
        <v>78.94736842105263</v>
      </c>
      <c r="F19" s="210">
        <v>88.033898305084733</v>
      </c>
      <c r="G19" s="211">
        <v>90.572696766043791</v>
      </c>
      <c r="H19" s="211">
        <v>68.410169491525423</v>
      </c>
      <c r="I19" s="211">
        <v>72.199643175735957</v>
      </c>
      <c r="J19" s="177">
        <v>18</v>
      </c>
      <c r="K19" s="177">
        <v>15</v>
      </c>
    </row>
    <row r="20" spans="1:11" x14ac:dyDescent="0.25">
      <c r="A20" s="175">
        <v>22039026</v>
      </c>
      <c r="B20" s="175">
        <v>0</v>
      </c>
      <c r="C20" s="116">
        <v>60</v>
      </c>
      <c r="D20" s="175">
        <v>2</v>
      </c>
      <c r="E20" s="116">
        <v>76.84210526315789</v>
      </c>
      <c r="F20" s="210">
        <v>88</v>
      </c>
      <c r="G20" s="211">
        <v>90.436539016447497</v>
      </c>
      <c r="H20" s="211">
        <v>68.400000000000006</v>
      </c>
      <c r="I20" s="211">
        <v>71.768421052631581</v>
      </c>
      <c r="J20" s="177">
        <v>19</v>
      </c>
      <c r="K20" s="177">
        <v>17</v>
      </c>
    </row>
    <row r="21" spans="1:11" x14ac:dyDescent="0.25">
      <c r="A21" s="175">
        <v>22039020</v>
      </c>
      <c r="B21" s="175">
        <v>0</v>
      </c>
      <c r="C21" s="116">
        <v>60</v>
      </c>
      <c r="D21" s="175">
        <v>0</v>
      </c>
      <c r="E21" s="116">
        <v>60</v>
      </c>
      <c r="F21" s="210">
        <v>87.635593220338976</v>
      </c>
      <c r="G21" s="211">
        <v>88.972843208286804</v>
      </c>
      <c r="H21" s="211">
        <v>68.290677966101697</v>
      </c>
      <c r="I21" s="211">
        <v>68.290677966101697</v>
      </c>
      <c r="J21" s="177">
        <v>20</v>
      </c>
      <c r="K21" s="177">
        <v>27</v>
      </c>
    </row>
    <row r="22" spans="1:11" x14ac:dyDescent="0.25">
      <c r="A22" s="175">
        <v>22039038</v>
      </c>
      <c r="B22" s="175">
        <v>0</v>
      </c>
      <c r="C22" s="116">
        <v>60</v>
      </c>
      <c r="D22" s="175">
        <v>2.25</v>
      </c>
      <c r="E22" s="116">
        <v>78.94736842105263</v>
      </c>
      <c r="F22" s="210">
        <v>87.476190476190482</v>
      </c>
      <c r="G22" s="211">
        <v>88.332577600065974</v>
      </c>
      <c r="H22" s="211">
        <v>68.242857142857147</v>
      </c>
      <c r="I22" s="211">
        <v>72.032330827067682</v>
      </c>
      <c r="J22" s="177">
        <v>21</v>
      </c>
      <c r="K22" s="177">
        <v>16</v>
      </c>
    </row>
    <row r="23" spans="1:11" x14ac:dyDescent="0.25">
      <c r="A23" s="175">
        <v>22039035</v>
      </c>
      <c r="B23" s="175">
        <v>2</v>
      </c>
      <c r="C23" s="116">
        <v>61.194029850746269</v>
      </c>
      <c r="D23" s="175">
        <v>4.25</v>
      </c>
      <c r="E23" s="116">
        <v>95.78947368421052</v>
      </c>
      <c r="F23" s="210">
        <v>84.543103448275872</v>
      </c>
      <c r="G23" s="211">
        <v>76.551382991879322</v>
      </c>
      <c r="H23" s="211">
        <v>68.198751930005145</v>
      </c>
      <c r="I23" s="211">
        <v>75.117840696697996</v>
      </c>
      <c r="J23" s="177">
        <v>22</v>
      </c>
      <c r="K23" s="177">
        <v>9</v>
      </c>
    </row>
    <row r="24" spans="1:11" x14ac:dyDescent="0.25">
      <c r="A24" s="175">
        <v>22039056</v>
      </c>
      <c r="B24" s="175">
        <v>0</v>
      </c>
      <c r="C24" s="116">
        <v>60</v>
      </c>
      <c r="D24" s="175">
        <v>0</v>
      </c>
      <c r="E24" s="116">
        <v>60</v>
      </c>
      <c r="F24" s="210">
        <v>87.142857142857139</v>
      </c>
      <c r="G24" s="211">
        <v>86.993693062368578</v>
      </c>
      <c r="H24" s="211">
        <v>68.142857142857139</v>
      </c>
      <c r="I24" s="211">
        <v>68.142857142857139</v>
      </c>
      <c r="J24" s="177">
        <v>23</v>
      </c>
      <c r="K24" s="177">
        <v>28</v>
      </c>
    </row>
    <row r="25" spans="1:11" x14ac:dyDescent="0.25">
      <c r="A25" s="175">
        <v>22039034</v>
      </c>
      <c r="B25" s="175">
        <v>0</v>
      </c>
      <c r="C25" s="116">
        <v>60</v>
      </c>
      <c r="D25" s="175">
        <v>4</v>
      </c>
      <c r="E25" s="116">
        <v>93.68421052631578</v>
      </c>
      <c r="F25" s="210">
        <v>87.089285714285722</v>
      </c>
      <c r="G25" s="211">
        <v>86.778515190238693</v>
      </c>
      <c r="H25" s="211">
        <v>68.126785714285717</v>
      </c>
      <c r="I25" s="211">
        <v>74.863627819548867</v>
      </c>
      <c r="J25" s="177">
        <v>24</v>
      </c>
      <c r="K25" s="177">
        <v>10</v>
      </c>
    </row>
    <row r="26" spans="1:11" x14ac:dyDescent="0.25">
      <c r="A26" s="175">
        <v>22039029</v>
      </c>
      <c r="B26" s="175">
        <v>0</v>
      </c>
      <c r="C26" s="116">
        <v>60</v>
      </c>
      <c r="D26" s="175">
        <v>0</v>
      </c>
      <c r="E26" s="116">
        <v>60</v>
      </c>
      <c r="F26" s="210">
        <v>87.056451612903217</v>
      </c>
      <c r="G26" s="211">
        <v>86.646631978288028</v>
      </c>
      <c r="H26" s="211">
        <v>68.116935483870961</v>
      </c>
      <c r="I26" s="211">
        <v>68.116935483870961</v>
      </c>
      <c r="J26" s="177">
        <v>25</v>
      </c>
      <c r="K26" s="177">
        <v>29</v>
      </c>
    </row>
    <row r="27" spans="1:11" x14ac:dyDescent="0.25">
      <c r="A27" s="175">
        <v>22039054</v>
      </c>
      <c r="B27" s="175">
        <v>0</v>
      </c>
      <c r="C27" s="116">
        <v>60</v>
      </c>
      <c r="D27" s="175">
        <v>0</v>
      </c>
      <c r="E27" s="116">
        <v>60</v>
      </c>
      <c r="F27" s="210">
        <v>86.927927927927925</v>
      </c>
      <c r="G27" s="211">
        <v>86.130396854664113</v>
      </c>
      <c r="H27" s="211">
        <v>68.078378378378375</v>
      </c>
      <c r="I27" s="211">
        <v>68.078378378378375</v>
      </c>
      <c r="J27" s="177">
        <v>26</v>
      </c>
      <c r="K27" s="177">
        <v>30</v>
      </c>
    </row>
    <row r="28" spans="1:11" x14ac:dyDescent="0.25">
      <c r="A28" s="175">
        <v>22039047</v>
      </c>
      <c r="B28" s="175">
        <v>0</v>
      </c>
      <c r="C28" s="116">
        <v>60</v>
      </c>
      <c r="D28" s="175">
        <v>0</v>
      </c>
      <c r="E28" s="116">
        <v>60</v>
      </c>
      <c r="F28" s="210">
        <v>86.523809523809533</v>
      </c>
      <c r="G28" s="211">
        <v>84.507193206644985</v>
      </c>
      <c r="H28" s="211">
        <v>67.957142857142856</v>
      </c>
      <c r="I28" s="211">
        <v>67.957142857142856</v>
      </c>
      <c r="J28" s="177">
        <v>27</v>
      </c>
      <c r="K28" s="177">
        <v>31</v>
      </c>
    </row>
    <row r="29" spans="1:11" ht="13.8" customHeight="1" x14ac:dyDescent="0.25">
      <c r="A29" s="175">
        <v>22039008</v>
      </c>
      <c r="B29" s="175">
        <v>0</v>
      </c>
      <c r="C29" s="116">
        <v>60</v>
      </c>
      <c r="D29" s="175">
        <v>2.25</v>
      </c>
      <c r="E29" s="116">
        <v>78.94736842105263</v>
      </c>
      <c r="F29" s="210">
        <v>86</v>
      </c>
      <c r="G29" s="211">
        <v>82.403231790263391</v>
      </c>
      <c r="H29" s="211">
        <v>67.8</v>
      </c>
      <c r="I29" s="211">
        <v>71.589473684210532</v>
      </c>
      <c r="J29" s="177">
        <v>28</v>
      </c>
      <c r="K29" s="177">
        <v>18</v>
      </c>
    </row>
    <row r="30" spans="1:11" x14ac:dyDescent="0.25">
      <c r="A30" s="175">
        <v>22039057</v>
      </c>
      <c r="B30" s="175">
        <v>0</v>
      </c>
      <c r="C30" s="116">
        <v>60</v>
      </c>
      <c r="D30" s="175">
        <v>0</v>
      </c>
      <c r="E30" s="116">
        <v>60</v>
      </c>
      <c r="F30" s="210">
        <v>85.991379310344826</v>
      </c>
      <c r="G30" s="211">
        <v>82.368605466012582</v>
      </c>
      <c r="H30" s="211">
        <v>67.797413793103445</v>
      </c>
      <c r="I30" s="211">
        <v>67.797413793103445</v>
      </c>
      <c r="J30" s="177">
        <v>29</v>
      </c>
      <c r="K30" s="177">
        <v>32</v>
      </c>
    </row>
    <row r="31" spans="1:11" x14ac:dyDescent="0.25">
      <c r="A31" s="175">
        <v>22039009</v>
      </c>
      <c r="B31" s="175">
        <v>0</v>
      </c>
      <c r="C31" s="116">
        <v>60</v>
      </c>
      <c r="D31" s="175">
        <v>0</v>
      </c>
      <c r="E31" s="116">
        <v>60</v>
      </c>
      <c r="F31" s="210">
        <v>85.827586206896541</v>
      </c>
      <c r="G31" s="211">
        <v>81.710705305247473</v>
      </c>
      <c r="H31" s="211">
        <v>67.748275862068965</v>
      </c>
      <c r="I31" s="211">
        <v>67.748275862068965</v>
      </c>
      <c r="J31" s="177">
        <v>30</v>
      </c>
      <c r="K31" s="177">
        <v>33</v>
      </c>
    </row>
    <row r="32" spans="1:11" x14ac:dyDescent="0.25">
      <c r="A32" s="175">
        <v>22039055</v>
      </c>
      <c r="B32" s="175">
        <v>0</v>
      </c>
      <c r="C32" s="116">
        <v>60</v>
      </c>
      <c r="D32" s="175">
        <v>0</v>
      </c>
      <c r="E32" s="116">
        <v>60</v>
      </c>
      <c r="F32" s="210">
        <v>85.688524590163951</v>
      </c>
      <c r="G32" s="211">
        <v>81.152142959956095</v>
      </c>
      <c r="H32" s="211">
        <v>67.70655737704918</v>
      </c>
      <c r="I32" s="211">
        <v>67.70655737704918</v>
      </c>
      <c r="J32" s="177">
        <v>31</v>
      </c>
      <c r="K32" s="177">
        <v>34</v>
      </c>
    </row>
    <row r="33" spans="1:11" ht="13.8" customHeight="1" x14ac:dyDescent="0.25">
      <c r="A33" s="175">
        <v>22039040</v>
      </c>
      <c r="B33" s="175">
        <v>0</v>
      </c>
      <c r="C33" s="116">
        <v>60</v>
      </c>
      <c r="D33" s="175">
        <v>3.25</v>
      </c>
      <c r="E33" s="116">
        <v>87.368421052631575</v>
      </c>
      <c r="F33" s="210">
        <v>85.634920634920633</v>
      </c>
      <c r="G33" s="211">
        <v>80.936834439451999</v>
      </c>
      <c r="H33" s="211">
        <v>67.69047619047619</v>
      </c>
      <c r="I33" s="211">
        <v>73.164160401002505</v>
      </c>
      <c r="J33" s="177">
        <v>32</v>
      </c>
      <c r="K33" s="177">
        <v>14</v>
      </c>
    </row>
    <row r="34" spans="1:11" x14ac:dyDescent="0.25">
      <c r="A34" s="175">
        <v>22039046</v>
      </c>
      <c r="B34" s="175">
        <v>0</v>
      </c>
      <c r="C34" s="116">
        <v>60</v>
      </c>
      <c r="D34" s="175">
        <v>0</v>
      </c>
      <c r="E34" s="116">
        <v>60</v>
      </c>
      <c r="F34" s="210">
        <v>85.484126984126974</v>
      </c>
      <c r="G34" s="211">
        <v>80.331148577160306</v>
      </c>
      <c r="H34" s="211">
        <v>67.645238095238085</v>
      </c>
      <c r="I34" s="211">
        <v>67.645238095238085</v>
      </c>
      <c r="J34" s="177">
        <v>33</v>
      </c>
      <c r="K34" s="177">
        <v>35</v>
      </c>
    </row>
    <row r="35" spans="1:11" x14ac:dyDescent="0.25">
      <c r="A35" s="175">
        <v>22039005</v>
      </c>
      <c r="B35" s="175">
        <v>0</v>
      </c>
      <c r="C35" s="116">
        <v>60</v>
      </c>
      <c r="D35" s="175">
        <v>0</v>
      </c>
      <c r="E35" s="116">
        <v>60</v>
      </c>
      <c r="F35" s="210">
        <v>85.3</v>
      </c>
      <c r="G35" s="211">
        <v>79.591574261098941</v>
      </c>
      <c r="H35" s="211">
        <v>67.59</v>
      </c>
      <c r="I35" s="211">
        <v>67.59</v>
      </c>
      <c r="J35" s="177">
        <v>34</v>
      </c>
      <c r="K35" s="177">
        <v>36</v>
      </c>
    </row>
    <row r="36" spans="1:11" x14ac:dyDescent="0.25">
      <c r="A36" s="175">
        <v>22039004</v>
      </c>
      <c r="B36" s="175">
        <v>0</v>
      </c>
      <c r="C36" s="116">
        <v>60</v>
      </c>
      <c r="D36" s="175">
        <v>2.25</v>
      </c>
      <c r="E36" s="116">
        <v>78.94736842105263</v>
      </c>
      <c r="F36" s="210">
        <v>85.224137931034491</v>
      </c>
      <c r="G36" s="211">
        <v>79.286862607692001</v>
      </c>
      <c r="H36" s="211">
        <v>67.567241379310346</v>
      </c>
      <c r="I36" s="211">
        <v>71.35671506352088</v>
      </c>
      <c r="J36" s="177">
        <v>35</v>
      </c>
      <c r="K36" s="177">
        <v>19</v>
      </c>
    </row>
    <row r="37" spans="1:11" x14ac:dyDescent="0.25">
      <c r="A37" s="175">
        <v>22039002</v>
      </c>
      <c r="B37" s="175">
        <v>0</v>
      </c>
      <c r="C37" s="116">
        <v>60</v>
      </c>
      <c r="D37" s="175">
        <v>0</v>
      </c>
      <c r="E37" s="116">
        <v>60</v>
      </c>
      <c r="F37" s="210">
        <v>84.872881355932194</v>
      </c>
      <c r="G37" s="211">
        <v>77.875986616185017</v>
      </c>
      <c r="H37" s="211">
        <v>67.461864406779654</v>
      </c>
      <c r="I37" s="211">
        <v>67.461864406779654</v>
      </c>
      <c r="J37" s="177">
        <v>36</v>
      </c>
      <c r="K37" s="177">
        <v>37</v>
      </c>
    </row>
    <row r="38" spans="1:11" x14ac:dyDescent="0.25">
      <c r="A38" s="175">
        <v>22039036</v>
      </c>
      <c r="B38" s="175">
        <v>0</v>
      </c>
      <c r="C38" s="116">
        <v>60</v>
      </c>
      <c r="D38" s="175">
        <v>0</v>
      </c>
      <c r="E38" s="116">
        <v>60</v>
      </c>
      <c r="F38" s="210">
        <v>84.80952380952381</v>
      </c>
      <c r="G38" s="211">
        <v>77.621501298487146</v>
      </c>
      <c r="H38" s="211">
        <v>67.44285714285715</v>
      </c>
      <c r="I38" s="211">
        <v>67.44285714285715</v>
      </c>
      <c r="J38" s="177">
        <v>37</v>
      </c>
      <c r="K38" s="177">
        <v>38</v>
      </c>
    </row>
    <row r="39" spans="1:11" ht="13.8" customHeight="1" x14ac:dyDescent="0.25">
      <c r="A39" s="175">
        <v>22039006</v>
      </c>
      <c r="B39" s="175">
        <v>0</v>
      </c>
      <c r="C39" s="116">
        <v>60</v>
      </c>
      <c r="D39" s="175">
        <v>2.25</v>
      </c>
      <c r="E39" s="116">
        <v>78.94736842105263</v>
      </c>
      <c r="F39" s="210">
        <v>84.732758620689665</v>
      </c>
      <c r="G39" s="211">
        <v>77.313162125396786</v>
      </c>
      <c r="H39" s="211">
        <v>67.419827586206907</v>
      </c>
      <c r="I39" s="211">
        <v>71.209301270417427</v>
      </c>
      <c r="J39" s="177">
        <v>38</v>
      </c>
      <c r="K39" s="177">
        <v>20</v>
      </c>
    </row>
    <row r="40" spans="1:11" x14ac:dyDescent="0.25">
      <c r="A40" s="175">
        <v>22039014</v>
      </c>
      <c r="B40" s="175">
        <v>0</v>
      </c>
      <c r="C40" s="116">
        <v>60</v>
      </c>
      <c r="D40" s="175">
        <v>0</v>
      </c>
      <c r="E40" s="116">
        <v>60</v>
      </c>
      <c r="F40" s="210">
        <v>84.456896551724142</v>
      </c>
      <c r="G40" s="211">
        <v>76.205119749371363</v>
      </c>
      <c r="H40" s="211">
        <v>67.337068965517247</v>
      </c>
      <c r="I40" s="211">
        <v>67.337068965517247</v>
      </c>
      <c r="J40" s="177">
        <v>39</v>
      </c>
      <c r="K40" s="177">
        <v>39</v>
      </c>
    </row>
    <row r="41" spans="1:11" x14ac:dyDescent="0.25">
      <c r="A41" s="175">
        <v>22039043</v>
      </c>
      <c r="B41" s="175">
        <v>0</v>
      </c>
      <c r="C41" s="116">
        <v>60</v>
      </c>
      <c r="D41" s="175">
        <v>0</v>
      </c>
      <c r="E41" s="116">
        <v>60</v>
      </c>
      <c r="F41" s="210">
        <v>84.380597014925371</v>
      </c>
      <c r="G41" s="211">
        <v>75.898650939211322</v>
      </c>
      <c r="H41" s="211">
        <v>67.314179104477603</v>
      </c>
      <c r="I41" s="211">
        <v>67.314179104477603</v>
      </c>
      <c r="J41" s="177">
        <v>40</v>
      </c>
      <c r="K41" s="177">
        <v>40</v>
      </c>
    </row>
    <row r="42" spans="1:11" x14ac:dyDescent="0.25">
      <c r="A42" s="175">
        <v>22039039</v>
      </c>
      <c r="B42" s="175">
        <v>0</v>
      </c>
      <c r="C42" s="116">
        <v>60</v>
      </c>
      <c r="D42" s="175">
        <v>0</v>
      </c>
      <c r="E42" s="116">
        <v>60</v>
      </c>
      <c r="F42" s="210">
        <v>84.150793650793645</v>
      </c>
      <c r="G42" s="211">
        <v>74.97561042637092</v>
      </c>
      <c r="H42" s="211">
        <v>67.245238095238093</v>
      </c>
      <c r="I42" s="211">
        <v>67.245238095238093</v>
      </c>
      <c r="J42" s="177">
        <v>41</v>
      </c>
      <c r="K42" s="177">
        <v>41</v>
      </c>
    </row>
    <row r="43" spans="1:11" x14ac:dyDescent="0.25">
      <c r="A43" s="175">
        <v>22039042</v>
      </c>
      <c r="B43" s="175">
        <v>0</v>
      </c>
      <c r="C43" s="116">
        <v>60</v>
      </c>
      <c r="D43" s="175">
        <v>0</v>
      </c>
      <c r="E43" s="116">
        <v>60</v>
      </c>
      <c r="F43" s="210">
        <v>83.992307692307705</v>
      </c>
      <c r="G43" s="211">
        <v>74.339027228594006</v>
      </c>
      <c r="H43" s="211">
        <v>67.197692307692307</v>
      </c>
      <c r="I43" s="211">
        <v>67.197692307692307</v>
      </c>
      <c r="J43" s="177">
        <v>42</v>
      </c>
      <c r="K43" s="177">
        <v>42</v>
      </c>
    </row>
    <row r="44" spans="1:11" x14ac:dyDescent="0.25">
      <c r="A44" s="175">
        <v>22039023</v>
      </c>
      <c r="B44" s="175">
        <v>0</v>
      </c>
      <c r="C44" s="116">
        <v>60</v>
      </c>
      <c r="D44" s="175">
        <v>0</v>
      </c>
      <c r="E44" s="116">
        <v>60</v>
      </c>
      <c r="F44" s="210">
        <v>83.896551724137936</v>
      </c>
      <c r="G44" s="211">
        <v>73.954408673069779</v>
      </c>
      <c r="H44" s="211">
        <v>67.168965517241375</v>
      </c>
      <c r="I44" s="211">
        <v>67.168965517241375</v>
      </c>
      <c r="J44" s="177">
        <v>43</v>
      </c>
      <c r="K44" s="177">
        <v>43</v>
      </c>
    </row>
    <row r="45" spans="1:11" ht="13.8" customHeight="1" x14ac:dyDescent="0.25">
      <c r="A45" s="175">
        <v>22039044</v>
      </c>
      <c r="B45" s="175">
        <v>0</v>
      </c>
      <c r="C45" s="116">
        <v>60</v>
      </c>
      <c r="D45" s="175">
        <v>0</v>
      </c>
      <c r="E45" s="116">
        <v>60</v>
      </c>
      <c r="F45" s="210">
        <v>83.692307692307693</v>
      </c>
      <c r="G45" s="211">
        <v>73.134031144666352</v>
      </c>
      <c r="H45" s="211">
        <v>67.107692307692304</v>
      </c>
      <c r="I45" s="211">
        <v>67.107692307692304</v>
      </c>
      <c r="J45" s="177">
        <v>44</v>
      </c>
      <c r="K45" s="177">
        <v>44</v>
      </c>
    </row>
    <row r="46" spans="1:11" x14ac:dyDescent="0.25">
      <c r="A46" s="175">
        <v>22039011</v>
      </c>
      <c r="B46" s="175">
        <v>0</v>
      </c>
      <c r="C46" s="116">
        <v>60</v>
      </c>
      <c r="D46" s="175">
        <v>0</v>
      </c>
      <c r="E46" s="116">
        <v>60</v>
      </c>
      <c r="F46" s="210">
        <v>83.550847457627114</v>
      </c>
      <c r="G46" s="211">
        <v>72.565834381927758</v>
      </c>
      <c r="H46" s="211">
        <v>67.06525423728813</v>
      </c>
      <c r="I46" s="211">
        <v>67.06525423728813</v>
      </c>
      <c r="J46" s="177">
        <v>45</v>
      </c>
      <c r="K46" s="177">
        <v>45</v>
      </c>
    </row>
    <row r="47" spans="1:11" ht="13.8" customHeight="1" x14ac:dyDescent="0.25">
      <c r="A47" s="175">
        <v>22039021</v>
      </c>
      <c r="B47" s="175">
        <v>0</v>
      </c>
      <c r="C47" s="116">
        <v>60</v>
      </c>
      <c r="D47" s="175">
        <v>0</v>
      </c>
      <c r="E47" s="116">
        <v>60</v>
      </c>
      <c r="F47" s="210">
        <v>83.5</v>
      </c>
      <c r="G47" s="211">
        <v>72.361597757533261</v>
      </c>
      <c r="H47" s="211">
        <v>67.05</v>
      </c>
      <c r="I47" s="211">
        <v>67.05</v>
      </c>
      <c r="J47" s="177">
        <v>46</v>
      </c>
      <c r="K47" s="177">
        <v>46</v>
      </c>
    </row>
    <row r="48" spans="1:11" x14ac:dyDescent="0.25">
      <c r="A48" s="175">
        <v>22039041</v>
      </c>
      <c r="B48" s="175">
        <v>0</v>
      </c>
      <c r="C48" s="116">
        <v>60</v>
      </c>
      <c r="D48" s="175">
        <v>0</v>
      </c>
      <c r="E48" s="116">
        <v>60</v>
      </c>
      <c r="F48" s="210">
        <v>83.471074380165291</v>
      </c>
      <c r="G48" s="211">
        <v>72.245413562113242</v>
      </c>
      <c r="H48" s="211">
        <v>67.04132231404958</v>
      </c>
      <c r="I48" s="211">
        <v>67.04132231404958</v>
      </c>
      <c r="J48" s="177">
        <v>47</v>
      </c>
      <c r="K48" s="177">
        <v>47</v>
      </c>
    </row>
    <row r="49" spans="1:11" x14ac:dyDescent="0.25">
      <c r="A49" s="175">
        <v>22039053</v>
      </c>
      <c r="B49" s="175">
        <v>0</v>
      </c>
      <c r="C49" s="116">
        <v>60</v>
      </c>
      <c r="D49" s="175">
        <v>0</v>
      </c>
      <c r="E49" s="116">
        <v>60</v>
      </c>
      <c r="F49" s="210">
        <v>83.42771084337349</v>
      </c>
      <c r="G49" s="211">
        <v>72.071237255382016</v>
      </c>
      <c r="H49" s="211">
        <v>67.028313253012044</v>
      </c>
      <c r="I49" s="211">
        <v>67.028313253012044</v>
      </c>
      <c r="J49" s="177">
        <v>48</v>
      </c>
      <c r="K49" s="177">
        <v>48</v>
      </c>
    </row>
    <row r="50" spans="1:11" x14ac:dyDescent="0.25">
      <c r="A50" s="175">
        <v>22039003</v>
      </c>
      <c r="B50" s="175">
        <v>0</v>
      </c>
      <c r="C50" s="116">
        <v>60</v>
      </c>
      <c r="D50" s="175">
        <v>0</v>
      </c>
      <c r="E50" s="116">
        <v>60</v>
      </c>
      <c r="F50" s="210">
        <v>83.177966101694906</v>
      </c>
      <c r="G50" s="211">
        <v>71.068099136367991</v>
      </c>
      <c r="H50" s="211">
        <v>66.95338983050847</v>
      </c>
      <c r="I50" s="211">
        <v>66.95338983050847</v>
      </c>
      <c r="J50" s="177">
        <v>49</v>
      </c>
      <c r="K50" s="177">
        <v>49</v>
      </c>
    </row>
    <row r="51" spans="1:11" x14ac:dyDescent="0.25">
      <c r="A51" s="175">
        <v>22039007</v>
      </c>
      <c r="B51" s="175">
        <v>0</v>
      </c>
      <c r="C51" s="116">
        <v>60</v>
      </c>
      <c r="D51" s="175">
        <v>0</v>
      </c>
      <c r="E51" s="116">
        <v>60</v>
      </c>
      <c r="F51" s="210">
        <v>82.48863636363636</v>
      </c>
      <c r="G51" s="211">
        <v>68.29930035338333</v>
      </c>
      <c r="H51" s="211">
        <v>66.746590909090912</v>
      </c>
      <c r="I51" s="211">
        <v>66.746590909090912</v>
      </c>
      <c r="J51" s="177">
        <v>50</v>
      </c>
      <c r="K51" s="177">
        <v>50</v>
      </c>
    </row>
    <row r="52" spans="1:11" x14ac:dyDescent="0.25">
      <c r="A52" s="175">
        <v>22039049</v>
      </c>
      <c r="B52" s="175">
        <v>0</v>
      </c>
      <c r="C52" s="116">
        <v>60</v>
      </c>
      <c r="D52" s="175">
        <v>0</v>
      </c>
      <c r="E52" s="116">
        <v>60</v>
      </c>
      <c r="F52" s="210">
        <v>82.446153846153848</v>
      </c>
      <c r="G52" s="211">
        <v>68.128662796043955</v>
      </c>
      <c r="H52" s="211">
        <v>66.733846153846159</v>
      </c>
      <c r="I52" s="211">
        <v>66.733846153846159</v>
      </c>
      <c r="J52" s="177">
        <v>51</v>
      </c>
      <c r="K52" s="177">
        <v>51</v>
      </c>
    </row>
    <row r="53" spans="1:11" x14ac:dyDescent="0.25">
      <c r="A53" s="175">
        <v>22039010</v>
      </c>
      <c r="B53" s="175">
        <v>0</v>
      </c>
      <c r="C53" s="116">
        <v>60</v>
      </c>
      <c r="D53" s="175">
        <v>0</v>
      </c>
      <c r="E53" s="116">
        <v>60</v>
      </c>
      <c r="F53" s="210">
        <v>82.387755102040813</v>
      </c>
      <c r="G53" s="211">
        <v>67.894095269502287</v>
      </c>
      <c r="H53" s="211">
        <v>66.716326530612236</v>
      </c>
      <c r="I53" s="211">
        <v>66.716326530612236</v>
      </c>
      <c r="J53" s="177">
        <v>52</v>
      </c>
      <c r="K53" s="177">
        <v>52</v>
      </c>
    </row>
    <row r="54" spans="1:11" x14ac:dyDescent="0.25">
      <c r="A54" s="175">
        <v>22039048</v>
      </c>
      <c r="B54" s="175">
        <v>0</v>
      </c>
      <c r="C54" s="116">
        <v>60</v>
      </c>
      <c r="D54" s="175">
        <v>0</v>
      </c>
      <c r="E54" s="116">
        <v>60</v>
      </c>
      <c r="F54" s="210">
        <v>82.089552238805965</v>
      </c>
      <c r="G54" s="211">
        <v>66.696317661455637</v>
      </c>
      <c r="H54" s="211">
        <v>66.626865671641781</v>
      </c>
      <c r="I54" s="211">
        <v>66.626865671641781</v>
      </c>
      <c r="J54" s="177">
        <v>53</v>
      </c>
      <c r="K54" s="177">
        <v>53</v>
      </c>
    </row>
    <row r="55" spans="1:11" x14ac:dyDescent="0.25">
      <c r="A55" s="175">
        <v>22039015</v>
      </c>
      <c r="B55" s="175">
        <v>0</v>
      </c>
      <c r="C55" s="116">
        <v>60</v>
      </c>
      <c r="D55" s="175">
        <v>0</v>
      </c>
      <c r="E55" s="116">
        <v>60</v>
      </c>
      <c r="F55" s="210">
        <v>81.16814159292035</v>
      </c>
      <c r="G55" s="211">
        <v>62.995330261517701</v>
      </c>
      <c r="H55" s="211">
        <v>66.350442477876101</v>
      </c>
      <c r="I55" s="211">
        <v>66.350442477876101</v>
      </c>
      <c r="J55" s="177">
        <v>54</v>
      </c>
      <c r="K55" s="177">
        <v>54</v>
      </c>
    </row>
    <row r="56" spans="1:11" x14ac:dyDescent="0.25">
      <c r="A56" s="175">
        <v>22039016</v>
      </c>
      <c r="B56" s="175">
        <v>0</v>
      </c>
      <c r="C56" s="116">
        <v>60</v>
      </c>
      <c r="D56" s="175">
        <v>0</v>
      </c>
      <c r="E56" s="116">
        <v>60</v>
      </c>
      <c r="F56" s="210">
        <v>81.113207547169807</v>
      </c>
      <c r="G56" s="211">
        <v>62.774679228172019</v>
      </c>
      <c r="H56" s="211">
        <v>66.333962264150941</v>
      </c>
      <c r="I56" s="211">
        <v>66.333962264150941</v>
      </c>
      <c r="J56" s="177">
        <v>55</v>
      </c>
      <c r="K56" s="177">
        <v>55</v>
      </c>
    </row>
    <row r="57" spans="1:11" x14ac:dyDescent="0.25">
      <c r="A57" s="175">
        <v>22039012</v>
      </c>
      <c r="B57" s="175">
        <v>0</v>
      </c>
      <c r="C57" s="116">
        <v>60</v>
      </c>
      <c r="D57" s="175">
        <v>0</v>
      </c>
      <c r="E57" s="116">
        <v>60</v>
      </c>
      <c r="F57" s="210">
        <v>80.422413793103459</v>
      </c>
      <c r="G57" s="211">
        <v>60</v>
      </c>
      <c r="H57" s="211">
        <v>66.126724137931035</v>
      </c>
      <c r="I57" s="211">
        <v>66.126724137931035</v>
      </c>
      <c r="J57" s="177">
        <v>56</v>
      </c>
      <c r="K57" s="177">
        <v>56</v>
      </c>
    </row>
    <row r="60" spans="1:11" ht="14.4" x14ac:dyDescent="0.25">
      <c r="A60" s="138" t="s">
        <v>156</v>
      </c>
    </row>
    <row r="61" spans="1:11" ht="14.4" x14ac:dyDescent="0.25">
      <c r="A61" s="138" t="s">
        <v>155</v>
      </c>
    </row>
    <row r="62" spans="1:11" x14ac:dyDescent="0.25">
      <c r="A62" s="23" t="s">
        <v>68</v>
      </c>
    </row>
    <row r="63" spans="1:11" x14ac:dyDescent="0.25">
      <c r="A63" s="23" t="s">
        <v>69</v>
      </c>
    </row>
  </sheetData>
  <autoFilter ref="A1:I20" xr:uid="{54B9C44E-0302-4048-8053-4D6BE13EA042}">
    <sortState ref="A2:I57">
      <sortCondition ref="H1:H20"/>
    </sortState>
  </autoFilter>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zoomScale="115" zoomScaleNormal="115" workbookViewId="0">
      <selection activeCell="C7" sqref="C7"/>
    </sheetView>
  </sheetViews>
  <sheetFormatPr defaultColWidth="9" defaultRowHeight="13.8" x14ac:dyDescent="0.25"/>
  <cols>
    <col min="1" max="1" width="9" style="11" customWidth="1"/>
    <col min="2" max="2" width="11.109375" style="23" customWidth="1"/>
    <col min="3" max="3" width="74.21875" style="41" customWidth="1"/>
    <col min="4" max="4" width="11.109375" style="23" customWidth="1"/>
    <col min="5" max="5" width="9" style="23" customWidth="1"/>
    <col min="6" max="6" width="21.6640625" style="23" customWidth="1"/>
    <col min="7" max="7" width="19.6640625" style="23" customWidth="1"/>
    <col min="8" max="8" width="9" style="23" customWidth="1"/>
    <col min="9" max="9" width="45.109375" style="23" customWidth="1"/>
    <col min="10" max="10" width="55.44140625" style="23" customWidth="1"/>
    <col min="11" max="13" width="9" style="23" customWidth="1"/>
    <col min="14" max="16384" width="9" style="23"/>
  </cols>
  <sheetData>
    <row r="1" spans="1:10" ht="21" customHeight="1" x14ac:dyDescent="0.25">
      <c r="A1" s="19" t="s">
        <v>5</v>
      </c>
      <c r="B1" s="20" t="s">
        <v>6</v>
      </c>
      <c r="C1" s="137" t="s">
        <v>9</v>
      </c>
      <c r="D1" s="20" t="s">
        <v>10</v>
      </c>
      <c r="E1" s="20" t="s">
        <v>7</v>
      </c>
      <c r="F1" s="20" t="s">
        <v>11</v>
      </c>
      <c r="G1" s="20" t="s">
        <v>12</v>
      </c>
      <c r="I1" s="2" t="s">
        <v>29</v>
      </c>
    </row>
    <row r="2" spans="1:10" ht="29.25" customHeight="1" x14ac:dyDescent="0.25">
      <c r="A2" s="253">
        <v>1</v>
      </c>
      <c r="B2" s="230">
        <v>21939016</v>
      </c>
      <c r="C2" s="62" t="s">
        <v>152</v>
      </c>
      <c r="D2" s="80">
        <v>5</v>
      </c>
      <c r="E2" s="230">
        <f>SUM(D2:D3)</f>
        <v>10</v>
      </c>
      <c r="F2" s="59" t="s">
        <v>25</v>
      </c>
      <c r="G2" s="80"/>
      <c r="I2" s="6" t="s">
        <v>30</v>
      </c>
      <c r="J2" s="30" t="s">
        <v>31</v>
      </c>
    </row>
    <row r="3" spans="1:10" ht="14.4" customHeight="1" x14ac:dyDescent="0.25">
      <c r="A3" s="254"/>
      <c r="B3" s="254"/>
      <c r="C3" s="56" t="s">
        <v>153</v>
      </c>
      <c r="D3" s="80">
        <v>5</v>
      </c>
      <c r="E3" s="254"/>
      <c r="F3" s="59" t="s">
        <v>25</v>
      </c>
      <c r="G3" s="80"/>
    </row>
    <row r="4" spans="1:10" s="31" customFormat="1" ht="27.6" x14ac:dyDescent="0.25">
      <c r="A4" s="60">
        <v>2</v>
      </c>
      <c r="B4" s="80">
        <v>21939038</v>
      </c>
      <c r="C4" s="42" t="s">
        <v>149</v>
      </c>
      <c r="D4" s="134">
        <v>13.5</v>
      </c>
      <c r="E4" s="60">
        <f>D4</f>
        <v>13.5</v>
      </c>
      <c r="F4" s="128" t="s">
        <v>32</v>
      </c>
      <c r="G4" s="80"/>
    </row>
    <row r="5" spans="1:10" s="31" customFormat="1" ht="28.2" customHeight="1" x14ac:dyDescent="0.25">
      <c r="A5" s="253">
        <v>3</v>
      </c>
      <c r="B5" s="230">
        <v>21939006</v>
      </c>
      <c r="C5" s="56" t="s">
        <v>33</v>
      </c>
      <c r="D5" s="80">
        <v>80</v>
      </c>
      <c r="E5" s="230">
        <f>SUM(D5:D6)</f>
        <v>160</v>
      </c>
      <c r="F5" s="42" t="s">
        <v>34</v>
      </c>
      <c r="G5" s="80"/>
    </row>
    <row r="6" spans="1:10" s="31" customFormat="1" ht="28.2" customHeight="1" x14ac:dyDescent="0.25">
      <c r="A6" s="254"/>
      <c r="B6" s="254"/>
      <c r="C6" s="56" t="s">
        <v>35</v>
      </c>
      <c r="D6" s="80">
        <v>80</v>
      </c>
      <c r="E6" s="254"/>
      <c r="F6" s="42" t="s">
        <v>34</v>
      </c>
      <c r="G6" s="36"/>
    </row>
    <row r="7" spans="1:10" s="31" customFormat="1" ht="45" customHeight="1" x14ac:dyDescent="0.25">
      <c r="A7" s="60">
        <v>4</v>
      </c>
      <c r="B7" s="81">
        <v>21939026</v>
      </c>
      <c r="C7" s="135" t="s">
        <v>36</v>
      </c>
      <c r="D7" s="80">
        <v>60</v>
      </c>
      <c r="E7" s="80">
        <f>D7</f>
        <v>60</v>
      </c>
      <c r="F7" s="82" t="s">
        <v>27</v>
      </c>
      <c r="G7" s="80"/>
    </row>
    <row r="8" spans="1:10" s="31" customFormat="1" ht="43.2" customHeight="1" x14ac:dyDescent="0.25">
      <c r="A8" s="60">
        <v>5</v>
      </c>
      <c r="B8" s="81">
        <v>21939015</v>
      </c>
      <c r="C8" s="42" t="s">
        <v>361</v>
      </c>
      <c r="D8" s="80">
        <v>2</v>
      </c>
      <c r="E8" s="80">
        <f>D8</f>
        <v>2</v>
      </c>
      <c r="F8" s="61" t="s">
        <v>37</v>
      </c>
      <c r="G8" s="37"/>
    </row>
    <row r="9" spans="1:10" s="31" customFormat="1" ht="43.2" customHeight="1" x14ac:dyDescent="0.25">
      <c r="A9" s="253">
        <v>6</v>
      </c>
      <c r="B9" s="237">
        <v>21939028</v>
      </c>
      <c r="C9" s="135" t="s">
        <v>38</v>
      </c>
      <c r="D9" s="80">
        <v>2</v>
      </c>
      <c r="E9" s="230">
        <f>SUM(D9:D10)</f>
        <v>11.3</v>
      </c>
      <c r="F9" s="61" t="s">
        <v>20</v>
      </c>
      <c r="G9" s="37"/>
    </row>
    <row r="10" spans="1:10" s="31" customFormat="1" ht="43.2" customHeight="1" x14ac:dyDescent="0.25">
      <c r="A10" s="254"/>
      <c r="B10" s="254"/>
      <c r="C10" s="42" t="s">
        <v>150</v>
      </c>
      <c r="D10" s="134">
        <v>9.3000000000000007</v>
      </c>
      <c r="E10" s="254"/>
      <c r="F10" s="61" t="s">
        <v>26</v>
      </c>
      <c r="G10" s="77"/>
    </row>
    <row r="11" spans="1:10" s="31" customFormat="1" ht="28.8" customHeight="1" x14ac:dyDescent="0.25">
      <c r="A11" s="60">
        <v>7</v>
      </c>
      <c r="B11" s="81">
        <v>21939007</v>
      </c>
      <c r="C11" s="42" t="s">
        <v>151</v>
      </c>
      <c r="D11" s="134">
        <v>12.6</v>
      </c>
      <c r="E11" s="60">
        <f>D11</f>
        <v>12.6</v>
      </c>
      <c r="F11" s="128" t="s">
        <v>32</v>
      </c>
      <c r="G11" s="37"/>
    </row>
    <row r="12" spans="1:10" s="31" customFormat="1" x14ac:dyDescent="0.25">
      <c r="A12" s="11"/>
      <c r="B12" s="23"/>
      <c r="C12" s="41"/>
      <c r="D12" s="23"/>
      <c r="E12" s="23"/>
      <c r="F12" s="23"/>
      <c r="G12" s="23"/>
    </row>
  </sheetData>
  <mergeCells count="9">
    <mergeCell ref="A5:A6"/>
    <mergeCell ref="A9:A10"/>
    <mergeCell ref="E2:E3"/>
    <mergeCell ref="E5:E6"/>
    <mergeCell ref="E9:E10"/>
    <mergeCell ref="B2:B3"/>
    <mergeCell ref="B9:B10"/>
    <mergeCell ref="A2:A3"/>
    <mergeCell ref="B5:B6"/>
  </mergeCells>
  <phoneticPr fontId="9"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zoomScale="115" zoomScaleNormal="115" workbookViewId="0">
      <pane ySplit="1" topLeftCell="A2" activePane="bottomLeft" state="frozen"/>
      <selection pane="bottomLeft" activeCell="C4" sqref="C4:C8"/>
    </sheetView>
  </sheetViews>
  <sheetFormatPr defaultColWidth="9" defaultRowHeight="13.8" x14ac:dyDescent="0.25"/>
  <cols>
    <col min="1" max="1" width="9" style="11" customWidth="1"/>
    <col min="2" max="2" width="11.109375" style="23" customWidth="1"/>
    <col min="3" max="3" width="11" style="23" bestFit="1" customWidth="1"/>
    <col min="4" max="4" width="69.44140625" style="17" customWidth="1"/>
    <col min="5" max="5" width="11.109375" style="4" customWidth="1"/>
    <col min="6" max="6" width="9" style="4" customWidth="1"/>
    <col min="7" max="7" width="18.33203125" style="1" bestFit="1" customWidth="1"/>
    <col min="8" max="8" width="16.109375" style="23" bestFit="1" customWidth="1"/>
    <col min="9" max="11" width="9" style="23" customWidth="1"/>
    <col min="12" max="16384" width="9" style="23"/>
  </cols>
  <sheetData>
    <row r="1" spans="1:8" ht="21" customHeight="1" x14ac:dyDescent="0.25">
      <c r="A1" s="38" t="s">
        <v>5</v>
      </c>
      <c r="B1" s="38" t="s">
        <v>6</v>
      </c>
      <c r="C1" s="38" t="s">
        <v>8</v>
      </c>
      <c r="D1" s="39" t="s">
        <v>9</v>
      </c>
      <c r="E1" s="38" t="s">
        <v>10</v>
      </c>
      <c r="F1" s="38" t="s">
        <v>7</v>
      </c>
      <c r="G1" s="38" t="s">
        <v>11</v>
      </c>
      <c r="H1" s="38" t="s">
        <v>12</v>
      </c>
    </row>
    <row r="2" spans="1:8" ht="14.4" customHeight="1" x14ac:dyDescent="0.25">
      <c r="A2" s="140">
        <v>1</v>
      </c>
      <c r="B2" s="66">
        <v>21939016</v>
      </c>
      <c r="C2" s="63" t="s">
        <v>15</v>
      </c>
      <c r="D2" s="68" t="s">
        <v>39</v>
      </c>
      <c r="E2" s="36">
        <v>0</v>
      </c>
      <c r="F2" s="140">
        <f>E2</f>
        <v>0</v>
      </c>
      <c r="G2" s="64" t="s">
        <v>16</v>
      </c>
      <c r="H2" s="43" t="s">
        <v>143</v>
      </c>
    </row>
    <row r="3" spans="1:8" ht="14.4" customHeight="1" x14ac:dyDescent="0.25">
      <c r="A3" s="255">
        <v>2</v>
      </c>
      <c r="B3" s="258">
        <v>21939021</v>
      </c>
      <c r="C3" s="63" t="s">
        <v>13</v>
      </c>
      <c r="D3" s="68" t="s">
        <v>40</v>
      </c>
      <c r="E3" s="140">
        <v>4</v>
      </c>
      <c r="F3" s="255">
        <f>SUM(E3:E8)</f>
        <v>4</v>
      </c>
      <c r="G3" s="64" t="s">
        <v>41</v>
      </c>
      <c r="H3" s="124"/>
    </row>
    <row r="4" spans="1:8" ht="14.4" customHeight="1" x14ac:dyDescent="0.25">
      <c r="A4" s="256"/>
      <c r="B4" s="256"/>
      <c r="C4" s="259" t="s">
        <v>15</v>
      </c>
      <c r="D4" s="50" t="s">
        <v>42</v>
      </c>
      <c r="E4" s="36">
        <v>0</v>
      </c>
      <c r="F4" s="256"/>
      <c r="G4" s="64" t="s">
        <v>43</v>
      </c>
      <c r="H4" s="124" t="s">
        <v>18</v>
      </c>
    </row>
    <row r="5" spans="1:8" ht="33" customHeight="1" x14ac:dyDescent="0.25">
      <c r="A5" s="256"/>
      <c r="B5" s="256"/>
      <c r="C5" s="256"/>
      <c r="D5" s="50" t="s">
        <v>129</v>
      </c>
      <c r="E5" s="36">
        <v>0</v>
      </c>
      <c r="F5" s="256"/>
      <c r="G5" s="64" t="s">
        <v>43</v>
      </c>
      <c r="H5" s="124" t="s">
        <v>18</v>
      </c>
    </row>
    <row r="6" spans="1:8" ht="28.8" customHeight="1" x14ac:dyDescent="0.25">
      <c r="A6" s="256"/>
      <c r="B6" s="256"/>
      <c r="C6" s="256"/>
      <c r="D6" s="50" t="s">
        <v>44</v>
      </c>
      <c r="E6" s="36">
        <v>0</v>
      </c>
      <c r="F6" s="256"/>
      <c r="G6" s="64" t="s">
        <v>43</v>
      </c>
      <c r="H6" s="124" t="s">
        <v>18</v>
      </c>
    </row>
    <row r="7" spans="1:8" ht="57.6" x14ac:dyDescent="0.25">
      <c r="A7" s="256"/>
      <c r="B7" s="256"/>
      <c r="C7" s="256"/>
      <c r="D7" s="50" t="s">
        <v>130</v>
      </c>
      <c r="E7" s="36">
        <v>0</v>
      </c>
      <c r="F7" s="256"/>
      <c r="G7" s="64" t="s">
        <v>43</v>
      </c>
      <c r="H7" s="124" t="s">
        <v>18</v>
      </c>
    </row>
    <row r="8" spans="1:8" ht="27.6" x14ac:dyDescent="0.25">
      <c r="A8" s="256"/>
      <c r="B8" s="256"/>
      <c r="C8" s="256"/>
      <c r="D8" s="69" t="s">
        <v>45</v>
      </c>
      <c r="E8" s="36">
        <v>0</v>
      </c>
      <c r="F8" s="256"/>
      <c r="G8" s="64" t="s">
        <v>43</v>
      </c>
      <c r="H8" s="124" t="s">
        <v>18</v>
      </c>
    </row>
    <row r="9" spans="1:8" ht="14.4" customHeight="1" x14ac:dyDescent="0.25">
      <c r="A9" s="80">
        <v>3</v>
      </c>
      <c r="B9" s="65">
        <v>21939026</v>
      </c>
      <c r="C9" s="63" t="s">
        <v>13</v>
      </c>
      <c r="D9" s="68" t="s">
        <v>46</v>
      </c>
      <c r="E9" s="80">
        <v>4</v>
      </c>
      <c r="F9" s="80">
        <f>E9</f>
        <v>4</v>
      </c>
      <c r="G9" s="64" t="s">
        <v>14</v>
      </c>
      <c r="H9" s="64"/>
    </row>
    <row r="10" spans="1:8" ht="14.4" customHeight="1" x14ac:dyDescent="0.25">
      <c r="A10" s="230">
        <v>4</v>
      </c>
      <c r="B10" s="257">
        <v>21939015</v>
      </c>
      <c r="C10" s="63" t="s">
        <v>13</v>
      </c>
      <c r="D10" s="67" t="s">
        <v>47</v>
      </c>
      <c r="E10" s="80">
        <v>4</v>
      </c>
      <c r="F10" s="230">
        <f>SUM(E10:E17)</f>
        <v>4</v>
      </c>
      <c r="G10" s="64" t="s">
        <v>14</v>
      </c>
      <c r="H10" s="64"/>
    </row>
    <row r="11" spans="1:8" ht="14.4" customHeight="1" x14ac:dyDescent="0.25">
      <c r="A11" s="238"/>
      <c r="B11" s="238"/>
      <c r="C11" s="260" t="s">
        <v>15</v>
      </c>
      <c r="D11" s="70" t="s">
        <v>48</v>
      </c>
      <c r="E11" s="36">
        <v>0</v>
      </c>
      <c r="F11" s="238"/>
      <c r="G11" s="64"/>
      <c r="H11" s="124" t="s">
        <v>18</v>
      </c>
    </row>
    <row r="12" spans="1:8" ht="14.4" customHeight="1" x14ac:dyDescent="0.25">
      <c r="A12" s="238"/>
      <c r="B12" s="238"/>
      <c r="C12" s="238"/>
      <c r="D12" s="70" t="s">
        <v>49</v>
      </c>
      <c r="E12" s="36">
        <v>0</v>
      </c>
      <c r="F12" s="238"/>
      <c r="G12" s="64"/>
      <c r="H12" s="124" t="s">
        <v>18</v>
      </c>
    </row>
    <row r="13" spans="1:8" ht="14.4" customHeight="1" x14ac:dyDescent="0.25">
      <c r="A13" s="238"/>
      <c r="B13" s="238"/>
      <c r="C13" s="238"/>
      <c r="D13" s="50" t="s">
        <v>50</v>
      </c>
      <c r="E13" s="36">
        <v>0</v>
      </c>
      <c r="F13" s="238"/>
      <c r="G13" s="64"/>
      <c r="H13" s="124" t="s">
        <v>18</v>
      </c>
    </row>
    <row r="14" spans="1:8" ht="14.4" customHeight="1" x14ac:dyDescent="0.25">
      <c r="A14" s="238"/>
      <c r="B14" s="238"/>
      <c r="C14" s="238"/>
      <c r="D14" s="70" t="s">
        <v>51</v>
      </c>
      <c r="E14" s="36">
        <v>0</v>
      </c>
      <c r="F14" s="238"/>
      <c r="G14" s="64"/>
      <c r="H14" s="124" t="s">
        <v>18</v>
      </c>
    </row>
    <row r="15" spans="1:8" ht="14.4" customHeight="1" x14ac:dyDescent="0.25">
      <c r="A15" s="238"/>
      <c r="B15" s="238"/>
      <c r="C15" s="238"/>
      <c r="D15" s="70" t="s">
        <v>145</v>
      </c>
      <c r="E15" s="36">
        <v>0</v>
      </c>
      <c r="F15" s="238"/>
      <c r="G15" s="64"/>
      <c r="H15" s="43" t="s">
        <v>143</v>
      </c>
    </row>
    <row r="16" spans="1:8" ht="14.4" customHeight="1" x14ac:dyDescent="0.25">
      <c r="A16" s="238"/>
      <c r="B16" s="238"/>
      <c r="C16" s="238"/>
      <c r="D16" s="70" t="s">
        <v>52</v>
      </c>
      <c r="E16" s="36">
        <v>0</v>
      </c>
      <c r="F16" s="238"/>
      <c r="G16" s="74"/>
      <c r="H16" s="43" t="s">
        <v>143</v>
      </c>
    </row>
    <row r="17" spans="1:8" ht="14.4" x14ac:dyDescent="0.25">
      <c r="A17" s="254"/>
      <c r="B17" s="254"/>
      <c r="C17" s="254"/>
      <c r="D17" s="68" t="s">
        <v>144</v>
      </c>
      <c r="E17" s="36">
        <v>0</v>
      </c>
      <c r="F17" s="254"/>
      <c r="G17" s="64"/>
      <c r="H17" s="43" t="s">
        <v>143</v>
      </c>
    </row>
    <row r="18" spans="1:8" ht="14.4" customHeight="1" x14ac:dyDescent="0.25">
      <c r="A18" s="80">
        <v>5</v>
      </c>
      <c r="B18" s="65">
        <v>21939028</v>
      </c>
      <c r="C18" s="63" t="s">
        <v>13</v>
      </c>
      <c r="D18" s="68" t="s">
        <v>53</v>
      </c>
      <c r="E18" s="80">
        <v>4</v>
      </c>
      <c r="F18" s="80">
        <f>E18</f>
        <v>4</v>
      </c>
      <c r="G18" s="64" t="s">
        <v>17</v>
      </c>
      <c r="H18" s="74"/>
    </row>
    <row r="19" spans="1:8" ht="14.4" customHeight="1" x14ac:dyDescent="0.25">
      <c r="A19" s="230">
        <v>6</v>
      </c>
      <c r="B19" s="261">
        <v>21939004</v>
      </c>
      <c r="C19" s="63" t="s">
        <v>13</v>
      </c>
      <c r="D19" s="70" t="s">
        <v>54</v>
      </c>
      <c r="E19" s="80">
        <v>2</v>
      </c>
      <c r="F19" s="230">
        <f>SUM(E19:E21)</f>
        <v>2</v>
      </c>
      <c r="G19" s="64" t="s">
        <v>55</v>
      </c>
      <c r="H19" s="74"/>
    </row>
    <row r="20" spans="1:8" ht="14.4" customHeight="1" x14ac:dyDescent="0.25">
      <c r="A20" s="238"/>
      <c r="B20" s="238"/>
      <c r="C20" s="260" t="s">
        <v>15</v>
      </c>
      <c r="D20" s="50" t="s">
        <v>147</v>
      </c>
      <c r="E20" s="36">
        <v>0</v>
      </c>
      <c r="F20" s="238"/>
      <c r="G20" s="64" t="s">
        <v>14</v>
      </c>
      <c r="H20" s="64" t="s">
        <v>18</v>
      </c>
    </row>
    <row r="21" spans="1:8" ht="14.4" customHeight="1" x14ac:dyDescent="0.25">
      <c r="A21" s="254"/>
      <c r="B21" s="254"/>
      <c r="C21" s="254"/>
      <c r="D21" s="71" t="s">
        <v>146</v>
      </c>
      <c r="E21" s="36">
        <v>0</v>
      </c>
      <c r="F21" s="254"/>
      <c r="G21" s="64" t="s">
        <v>56</v>
      </c>
      <c r="H21" s="43" t="s">
        <v>143</v>
      </c>
    </row>
    <row r="22" spans="1:8" ht="14.4" customHeight="1" x14ac:dyDescent="0.25">
      <c r="A22" s="80">
        <v>7</v>
      </c>
      <c r="B22" s="65">
        <v>21939007</v>
      </c>
      <c r="C22" s="63" t="s">
        <v>13</v>
      </c>
      <c r="D22" s="71" t="s">
        <v>57</v>
      </c>
      <c r="E22" s="80">
        <v>2</v>
      </c>
      <c r="F22" s="80">
        <v>2</v>
      </c>
      <c r="G22" s="64" t="s">
        <v>14</v>
      </c>
      <c r="H22" s="64"/>
    </row>
    <row r="25" spans="1:8" ht="14.4" x14ac:dyDescent="0.25">
      <c r="A25" s="139" t="s">
        <v>159</v>
      </c>
    </row>
  </sheetData>
  <mergeCells count="12">
    <mergeCell ref="F3:F8"/>
    <mergeCell ref="F10:F17"/>
    <mergeCell ref="F19:F21"/>
    <mergeCell ref="A19:A21"/>
    <mergeCell ref="B10:B17"/>
    <mergeCell ref="A10:A17"/>
    <mergeCell ref="B3:B8"/>
    <mergeCell ref="A3:A8"/>
    <mergeCell ref="C4:C8"/>
    <mergeCell ref="C11:C17"/>
    <mergeCell ref="C20:C21"/>
    <mergeCell ref="B19:B21"/>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
  <sheetViews>
    <sheetView zoomScale="115" zoomScaleNormal="115" workbookViewId="0">
      <selection activeCell="B2" sqref="B2"/>
    </sheetView>
  </sheetViews>
  <sheetFormatPr defaultColWidth="9" defaultRowHeight="13.8" x14ac:dyDescent="0.25"/>
  <cols>
    <col min="1" max="1" width="9.44140625" style="85" bestFit="1" customWidth="1"/>
    <col min="2" max="2" width="9.109375" style="23" bestFit="1" customWidth="1"/>
    <col min="3" max="3" width="14.21875" style="23" customWidth="1"/>
    <col min="4" max="4" width="9.109375" style="23" bestFit="1" customWidth="1"/>
    <col min="5" max="5" width="9.44140625" style="23" bestFit="1" customWidth="1"/>
    <col min="6" max="6" width="9.109375" style="23" bestFit="1" customWidth="1"/>
    <col min="7" max="7" width="9.109375" style="23" customWidth="1"/>
    <col min="8" max="8" width="9.109375" style="23" bestFit="1" customWidth="1"/>
    <col min="9" max="9" width="12" style="23" bestFit="1" customWidth="1"/>
    <col min="10" max="12" width="9" style="23" customWidth="1"/>
    <col min="13" max="13" width="7.44140625" style="23" bestFit="1" customWidth="1"/>
    <col min="14" max="14" width="9" style="23" customWidth="1"/>
    <col min="15" max="16384" width="9" style="23"/>
  </cols>
  <sheetData>
    <row r="1" spans="1:9" ht="15.75" customHeight="1" x14ac:dyDescent="0.25">
      <c r="A1" s="86" t="s">
        <v>6</v>
      </c>
      <c r="B1" s="73" t="s">
        <v>58</v>
      </c>
      <c r="C1" s="87" t="s">
        <v>59</v>
      </c>
      <c r="D1" s="72" t="s">
        <v>60</v>
      </c>
      <c r="E1" s="73" t="s">
        <v>61</v>
      </c>
      <c r="F1" s="87" t="s">
        <v>62</v>
      </c>
      <c r="G1" s="73" t="s">
        <v>63</v>
      </c>
      <c r="H1" s="73" t="s">
        <v>64</v>
      </c>
      <c r="I1" s="73" t="s">
        <v>65</v>
      </c>
    </row>
    <row r="2" spans="1:9" ht="17.25" customHeight="1" x14ac:dyDescent="0.25">
      <c r="A2" s="80">
        <v>21939006</v>
      </c>
      <c r="B2" s="80">
        <f>IF(ISNA(INDEX('19硕科研成果 '!E:E, MATCH($A2,'19硕科研成果 '!B:B, 0))), 0, INDEX('19硕科研成果 '!E:E, MATCH($A2,'19硕科研成果 '!B:B, 0)))</f>
        <v>160</v>
      </c>
      <c r="C2" s="88">
        <f t="shared" ref="C2:C10" si="0">(B2-MIN(B$2:B$10))/(MAX(B$2:B$10)-MIN(B$2:B$10))*40+60</f>
        <v>100</v>
      </c>
      <c r="D2" s="80">
        <f>IF(ISNA(INDEX('19硕素质拓展 '!F:F, MATCH($A2,'19硕素质拓展 '!B:B, 0))), 0, INDEX('19硕素质拓展 '!F:F, MATCH(A2,'19硕素质拓展 '!B:B, 0)))</f>
        <v>0</v>
      </c>
      <c r="E2" s="88">
        <f t="shared" ref="E2:E10" si="1">(D2-MIN(D$2:D$10))/(MAX(D$2:D$10)-MIN(D$2:D$10))*40+60</f>
        <v>60</v>
      </c>
      <c r="F2" s="88">
        <f t="shared" ref="F2:F10" si="2">C2</f>
        <v>100</v>
      </c>
      <c r="G2" s="88">
        <f t="shared" ref="G2:G10" si="3">C2*0.8+E2*0.2</f>
        <v>92</v>
      </c>
      <c r="H2" s="80">
        <f t="shared" ref="H2:H10" si="4">RANK(F2,F$2:F$10,0)</f>
        <v>1</v>
      </c>
      <c r="I2" s="80">
        <f t="shared" ref="I2:I10" si="5">RANK(G2,G$2:G$10,0)</f>
        <v>1</v>
      </c>
    </row>
    <row r="3" spans="1:9" ht="14.4" customHeight="1" x14ac:dyDescent="0.25">
      <c r="A3" s="81">
        <v>21939026</v>
      </c>
      <c r="B3" s="80">
        <f>IF(ISNA(INDEX('19硕科研成果 '!E:E, MATCH($A3,'19硕科研成果 '!B:B, 0))), 0, INDEX('19硕科研成果 '!E:E, MATCH($A3,'19硕科研成果 '!B:B, 0)))</f>
        <v>60</v>
      </c>
      <c r="C3" s="88">
        <f t="shared" si="0"/>
        <v>75</v>
      </c>
      <c r="D3" s="80">
        <f>IF(ISNA(INDEX('19硕素质拓展 '!F:F, MATCH($A3,'19硕素质拓展 '!B:B, 0))), 0, INDEX('19硕素质拓展 '!F:F, MATCH(A3,'19硕素质拓展 '!B:B, 0)))</f>
        <v>4</v>
      </c>
      <c r="E3" s="88">
        <f t="shared" si="1"/>
        <v>100</v>
      </c>
      <c r="F3" s="88">
        <f t="shared" si="2"/>
        <v>75</v>
      </c>
      <c r="G3" s="88">
        <f t="shared" si="3"/>
        <v>80</v>
      </c>
      <c r="H3" s="80">
        <f t="shared" si="4"/>
        <v>2</v>
      </c>
      <c r="I3" s="80">
        <f t="shared" si="5"/>
        <v>2</v>
      </c>
    </row>
    <row r="4" spans="1:9" ht="14.4" customHeight="1" x14ac:dyDescent="0.25">
      <c r="A4" s="80">
        <v>21939038</v>
      </c>
      <c r="B4" s="80">
        <f>IF(ISNA(INDEX('19硕科研成果 '!E:E, MATCH($A4,'19硕科研成果 '!B:B, 0))), 0, INDEX('19硕科研成果 '!E:E, MATCH($A4,'19硕科研成果 '!B:B, 0)))</f>
        <v>13.5</v>
      </c>
      <c r="C4" s="88">
        <f t="shared" si="0"/>
        <v>63.375</v>
      </c>
      <c r="D4" s="80">
        <f>IF(ISNA(INDEX('19硕素质拓展 '!F:F, MATCH($A4,'19硕素质拓展 '!B:B, 0))), 0, INDEX('19硕素质拓展 '!F:F, MATCH(A4,'19硕素质拓展 '!B:B, 0)))</f>
        <v>0</v>
      </c>
      <c r="E4" s="88">
        <f t="shared" si="1"/>
        <v>60</v>
      </c>
      <c r="F4" s="88">
        <f t="shared" si="2"/>
        <v>63.375</v>
      </c>
      <c r="G4" s="88">
        <f t="shared" si="3"/>
        <v>62.7</v>
      </c>
      <c r="H4" s="80">
        <f t="shared" si="4"/>
        <v>3</v>
      </c>
      <c r="I4" s="80">
        <f t="shared" si="5"/>
        <v>8</v>
      </c>
    </row>
    <row r="5" spans="1:9" ht="14.4" customHeight="1" x14ac:dyDescent="0.25">
      <c r="A5" s="81">
        <v>21939007</v>
      </c>
      <c r="B5" s="80">
        <f>IF(ISNA(INDEX('19硕科研成果 '!E:E, MATCH($A5,'19硕科研成果 '!B:B, 0))), 0, INDEX('19硕科研成果 '!E:E, MATCH($A5,'19硕科研成果 '!B:B, 0)))</f>
        <v>12.6</v>
      </c>
      <c r="C5" s="88">
        <f t="shared" si="0"/>
        <v>63.15</v>
      </c>
      <c r="D5" s="80">
        <f>IF(ISNA(INDEX('19硕素质拓展 '!F:F, MATCH($A5,'19硕素质拓展 '!B:B, 0))), 0, INDEX('19硕素质拓展 '!F:F, MATCH(A5,'19硕素质拓展 '!B:B, 0)))</f>
        <v>2</v>
      </c>
      <c r="E5" s="88">
        <f t="shared" si="1"/>
        <v>80</v>
      </c>
      <c r="F5" s="88">
        <f t="shared" si="2"/>
        <v>63.15</v>
      </c>
      <c r="G5" s="88">
        <f t="shared" si="3"/>
        <v>66.52000000000001</v>
      </c>
      <c r="H5" s="80">
        <f t="shared" si="4"/>
        <v>4</v>
      </c>
      <c r="I5" s="80">
        <f t="shared" si="5"/>
        <v>6</v>
      </c>
    </row>
    <row r="6" spans="1:9" ht="14.4" customHeight="1" x14ac:dyDescent="0.25">
      <c r="A6" s="81">
        <v>21939028</v>
      </c>
      <c r="B6" s="80">
        <f>IF(ISNA(INDEX('19硕科研成果 '!E:E, MATCH($A6,'19硕科研成果 '!B:B, 0))), 0, INDEX('19硕科研成果 '!E:E, MATCH($A6,'19硕科研成果 '!B:B, 0)))</f>
        <v>11.3</v>
      </c>
      <c r="C6" s="88">
        <f t="shared" si="0"/>
        <v>62.825000000000003</v>
      </c>
      <c r="D6" s="80">
        <f>IF(ISNA(INDEX('19硕素质拓展 '!F:F, MATCH($A6,'19硕素质拓展 '!B:B, 0))), 0, INDEX('19硕素质拓展 '!F:F, MATCH(A6,'19硕素质拓展 '!B:B, 0)))</f>
        <v>4</v>
      </c>
      <c r="E6" s="88">
        <f t="shared" si="1"/>
        <v>100</v>
      </c>
      <c r="F6" s="88">
        <f t="shared" si="2"/>
        <v>62.825000000000003</v>
      </c>
      <c r="G6" s="88">
        <f t="shared" si="3"/>
        <v>70.260000000000005</v>
      </c>
      <c r="H6" s="80">
        <f t="shared" si="4"/>
        <v>5</v>
      </c>
      <c r="I6" s="80">
        <f t="shared" si="5"/>
        <v>3</v>
      </c>
    </row>
    <row r="7" spans="1:9" ht="14.4" customHeight="1" x14ac:dyDescent="0.25">
      <c r="A7" s="80">
        <v>21939015</v>
      </c>
      <c r="B7" s="80">
        <f>IF(ISNA(INDEX('19硕科研成果 '!E:E, MATCH($A7,'19硕科研成果 '!B:B, 0))), 0, INDEX('19硕科研成果 '!E:E, MATCH($A7,'19硕科研成果 '!B:B, 0)))</f>
        <v>2</v>
      </c>
      <c r="C7" s="88">
        <f t="shared" si="0"/>
        <v>60.5</v>
      </c>
      <c r="D7" s="80">
        <f>IF(ISNA(INDEX('19硕素质拓展 '!F:F, MATCH($A7,'19硕素质拓展 '!B:B, 0))), 0, INDEX('19硕素质拓展 '!F:F, MATCH(A7,'19硕素质拓展 '!B:B, 0)))</f>
        <v>4</v>
      </c>
      <c r="E7" s="88">
        <f t="shared" si="1"/>
        <v>100</v>
      </c>
      <c r="F7" s="88">
        <f t="shared" si="2"/>
        <v>60.5</v>
      </c>
      <c r="G7" s="88">
        <f t="shared" si="3"/>
        <v>68.400000000000006</v>
      </c>
      <c r="H7" s="80">
        <f t="shared" si="4"/>
        <v>7</v>
      </c>
      <c r="I7" s="80">
        <f t="shared" si="5"/>
        <v>4</v>
      </c>
    </row>
    <row r="8" spans="1:9" ht="14.4" customHeight="1" x14ac:dyDescent="0.25">
      <c r="A8" s="80">
        <v>21939016</v>
      </c>
      <c r="B8" s="80">
        <f>IF(ISNA(INDEX('19硕科研成果 '!E:E, MATCH($A8,'19硕科研成果 '!B:B, 0))), 0, INDEX('19硕科研成果 '!E:E, MATCH($A8,'19硕科研成果 '!B:B, 0)))</f>
        <v>10</v>
      </c>
      <c r="C8" s="88">
        <f t="shared" si="0"/>
        <v>62.5</v>
      </c>
      <c r="D8" s="80">
        <f>IF(ISNA(INDEX('19硕素质拓展 '!F:F, MATCH($A8,'19硕素质拓展 '!B:B, 0))), 0, INDEX('19硕素质拓展 '!F:F, MATCH(A8,'19硕素质拓展 '!B:B, 0)))</f>
        <v>0</v>
      </c>
      <c r="E8" s="88">
        <f t="shared" si="1"/>
        <v>60</v>
      </c>
      <c r="F8" s="88">
        <f t="shared" si="2"/>
        <v>62.5</v>
      </c>
      <c r="G8" s="88">
        <f t="shared" si="3"/>
        <v>62</v>
      </c>
      <c r="H8" s="80">
        <f t="shared" si="4"/>
        <v>6</v>
      </c>
      <c r="I8" s="80">
        <f t="shared" si="5"/>
        <v>9</v>
      </c>
    </row>
    <row r="9" spans="1:9" ht="14.4" customHeight="1" x14ac:dyDescent="0.25">
      <c r="A9" s="81">
        <v>21939021</v>
      </c>
      <c r="B9" s="80">
        <f>IF(ISNA(INDEX('19硕科研成果 '!E:E, MATCH($A9,'19硕科研成果 '!B:B, 0))), 0, INDEX('19硕科研成果 '!E:E, MATCH($A9,'19硕科研成果 '!B:B, 0)))</f>
        <v>0</v>
      </c>
      <c r="C9" s="88">
        <f t="shared" si="0"/>
        <v>60</v>
      </c>
      <c r="D9" s="80">
        <f>IF(ISNA(INDEX('19硕素质拓展 '!F:F, MATCH($A9,'19硕素质拓展 '!B:B, 0))), 0, INDEX('19硕素质拓展 '!F:F, MATCH(A9,'19硕素质拓展 '!B:B, 0)))</f>
        <v>4</v>
      </c>
      <c r="E9" s="88">
        <f t="shared" si="1"/>
        <v>100</v>
      </c>
      <c r="F9" s="88">
        <f t="shared" si="2"/>
        <v>60</v>
      </c>
      <c r="G9" s="88">
        <f t="shared" si="3"/>
        <v>68</v>
      </c>
      <c r="H9" s="80">
        <f t="shared" si="4"/>
        <v>8</v>
      </c>
      <c r="I9" s="80">
        <f t="shared" si="5"/>
        <v>5</v>
      </c>
    </row>
    <row r="10" spans="1:9" ht="14.4" customHeight="1" x14ac:dyDescent="0.25">
      <c r="A10" s="81">
        <v>21939004</v>
      </c>
      <c r="B10" s="80">
        <f>IF(ISNA(INDEX('19硕科研成果 '!E:E, MATCH($A10,'19硕科研成果 '!B:B, 0))), 0, INDEX('19硕科研成果 '!E:E, MATCH($A10,'19硕科研成果 '!B:B, 0)))</f>
        <v>0</v>
      </c>
      <c r="C10" s="88">
        <f t="shared" si="0"/>
        <v>60</v>
      </c>
      <c r="D10" s="80">
        <f>IF(ISNA(INDEX('19硕素质拓展 '!F:F, MATCH($A10,'19硕素质拓展 '!B:B, 0))), 0, INDEX('19硕素质拓展 '!F:F, MATCH(A10,'19硕素质拓展 '!B:B, 0)))</f>
        <v>2</v>
      </c>
      <c r="E10" s="88">
        <f t="shared" si="1"/>
        <v>80</v>
      </c>
      <c r="F10" s="88">
        <f t="shared" si="2"/>
        <v>60</v>
      </c>
      <c r="G10" s="88">
        <f t="shared" si="3"/>
        <v>64</v>
      </c>
      <c r="H10" s="80">
        <f t="shared" si="4"/>
        <v>8</v>
      </c>
      <c r="I10" s="80">
        <f t="shared" si="5"/>
        <v>7</v>
      </c>
    </row>
    <row r="11" spans="1:9" ht="13.8" customHeight="1" x14ac:dyDescent="0.25">
      <c r="A11" s="23"/>
    </row>
    <row r="12" spans="1:9" ht="13.8" customHeight="1" x14ac:dyDescent="0.25">
      <c r="A12" s="23"/>
    </row>
    <row r="13" spans="1:9" x14ac:dyDescent="0.25">
      <c r="A13" s="23" t="s">
        <v>66</v>
      </c>
    </row>
    <row r="14" spans="1:9" x14ac:dyDescent="0.25">
      <c r="A14" s="23" t="s">
        <v>67</v>
      </c>
    </row>
    <row r="15" spans="1:9" x14ac:dyDescent="0.25">
      <c r="A15" s="23" t="s">
        <v>68</v>
      </c>
    </row>
    <row r="16" spans="1:9" x14ac:dyDescent="0.25">
      <c r="A16" s="23" t="s">
        <v>69</v>
      </c>
    </row>
  </sheetData>
  <phoneticPr fontId="9"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zoomScale="115" zoomScaleNormal="115" workbookViewId="0">
      <selection activeCell="C6" sqref="C6"/>
    </sheetView>
  </sheetViews>
  <sheetFormatPr defaultColWidth="9" defaultRowHeight="13.8" x14ac:dyDescent="0.25"/>
  <cols>
    <col min="1" max="1" width="9" style="15" customWidth="1"/>
    <col min="2" max="2" width="11.109375" style="15" customWidth="1"/>
    <col min="3" max="3" width="80.77734375" style="13" customWidth="1"/>
    <col min="4" max="4" width="11.109375" style="15" customWidth="1"/>
    <col min="5" max="5" width="9" style="15" customWidth="1"/>
    <col min="6" max="6" width="20.44140625" style="14" customWidth="1"/>
    <col min="7" max="7" width="21.88671875" style="15" customWidth="1"/>
    <col min="8" max="8" width="9" style="23" customWidth="1"/>
    <col min="9" max="9" width="44.44140625" style="23" customWidth="1"/>
    <col min="10" max="10" width="53.109375" style="23" customWidth="1"/>
    <col min="11" max="13" width="9" style="23" customWidth="1"/>
    <col min="14" max="16384" width="9" style="23"/>
  </cols>
  <sheetData>
    <row r="1" spans="1:10" ht="21" customHeight="1" x14ac:dyDescent="0.25">
      <c r="A1" s="44" t="s">
        <v>5</v>
      </c>
      <c r="B1" s="44" t="s">
        <v>6</v>
      </c>
      <c r="C1" s="45" t="s">
        <v>9</v>
      </c>
      <c r="D1" s="44" t="s">
        <v>10</v>
      </c>
      <c r="E1" s="44" t="s">
        <v>7</v>
      </c>
      <c r="F1" s="45" t="s">
        <v>11</v>
      </c>
      <c r="G1" s="44" t="s">
        <v>12</v>
      </c>
      <c r="I1" s="2" t="s">
        <v>70</v>
      </c>
    </row>
    <row r="2" spans="1:10" s="31" customFormat="1" ht="43.2" customHeight="1" x14ac:dyDescent="0.25">
      <c r="A2" s="255">
        <v>1</v>
      </c>
      <c r="B2" s="255">
        <v>11739007</v>
      </c>
      <c r="C2" s="82" t="s">
        <v>154</v>
      </c>
      <c r="D2" s="46">
        <v>0</v>
      </c>
      <c r="E2" s="255">
        <f>SUM(D2:D3)</f>
        <v>5</v>
      </c>
      <c r="F2" s="47" t="s">
        <v>71</v>
      </c>
      <c r="G2" s="48" t="s">
        <v>363</v>
      </c>
      <c r="I2" s="6" t="s">
        <v>30</v>
      </c>
      <c r="J2" s="30" t="s">
        <v>31</v>
      </c>
    </row>
    <row r="3" spans="1:10" s="31" customFormat="1" ht="42.6" customHeight="1" x14ac:dyDescent="0.25">
      <c r="A3" s="239"/>
      <c r="B3" s="239"/>
      <c r="C3" s="82" t="s">
        <v>72</v>
      </c>
      <c r="D3" s="80">
        <v>5</v>
      </c>
      <c r="E3" s="239"/>
      <c r="F3" s="49" t="s">
        <v>25</v>
      </c>
      <c r="G3" s="80"/>
    </row>
    <row r="4" spans="1:10" s="31" customFormat="1" ht="42.6" customHeight="1" x14ac:dyDescent="0.25">
      <c r="A4" s="255">
        <v>2</v>
      </c>
      <c r="B4" s="255">
        <v>11839002</v>
      </c>
      <c r="C4" s="42" t="s">
        <v>73</v>
      </c>
      <c r="D4" s="80">
        <v>80</v>
      </c>
      <c r="E4" s="255">
        <f>SUM(D4:D7)</f>
        <v>89</v>
      </c>
      <c r="F4" s="51" t="s">
        <v>74</v>
      </c>
      <c r="G4" s="80"/>
    </row>
    <row r="5" spans="1:10" ht="19.5" customHeight="1" x14ac:dyDescent="0.25">
      <c r="A5" s="238"/>
      <c r="B5" s="238"/>
      <c r="C5" s="52" t="s">
        <v>75</v>
      </c>
      <c r="D5" s="80">
        <v>2</v>
      </c>
      <c r="E5" s="238"/>
      <c r="F5" s="53" t="s">
        <v>76</v>
      </c>
      <c r="G5" s="80"/>
    </row>
    <row r="6" spans="1:10" ht="42.6" customHeight="1" x14ac:dyDescent="0.25">
      <c r="A6" s="238"/>
      <c r="B6" s="238"/>
      <c r="C6" s="42" t="s">
        <v>77</v>
      </c>
      <c r="D6" s="80">
        <v>2</v>
      </c>
      <c r="E6" s="238"/>
      <c r="F6" s="49" t="s">
        <v>25</v>
      </c>
      <c r="G6" s="80"/>
    </row>
    <row r="7" spans="1:10" ht="43.2" customHeight="1" x14ac:dyDescent="0.25">
      <c r="A7" s="239"/>
      <c r="B7" s="239"/>
      <c r="C7" s="42" t="s">
        <v>78</v>
      </c>
      <c r="D7" s="80">
        <v>5</v>
      </c>
      <c r="E7" s="239"/>
      <c r="F7" s="53" t="s">
        <v>76</v>
      </c>
      <c r="G7" s="80"/>
    </row>
    <row r="8" spans="1:10" ht="28.5" customHeight="1" x14ac:dyDescent="0.25">
      <c r="A8" s="255">
        <v>3</v>
      </c>
      <c r="B8" s="255">
        <v>11939017</v>
      </c>
      <c r="C8" s="82" t="s">
        <v>79</v>
      </c>
      <c r="D8" s="80">
        <v>60</v>
      </c>
      <c r="E8" s="255">
        <f>SUM(D8:D9)</f>
        <v>62</v>
      </c>
      <c r="F8" s="51" t="s">
        <v>80</v>
      </c>
      <c r="G8" s="80"/>
    </row>
    <row r="9" spans="1:10" ht="43.2" customHeight="1" x14ac:dyDescent="0.25">
      <c r="A9" s="239"/>
      <c r="B9" s="239"/>
      <c r="C9" s="52" t="s">
        <v>81</v>
      </c>
      <c r="D9" s="80">
        <v>2</v>
      </c>
      <c r="E9" s="239"/>
      <c r="F9" s="51" t="s">
        <v>82</v>
      </c>
      <c r="G9" s="80"/>
    </row>
    <row r="10" spans="1:10" ht="42.75" customHeight="1" x14ac:dyDescent="0.25">
      <c r="A10" s="80">
        <v>4</v>
      </c>
      <c r="B10" s="80">
        <v>12139006</v>
      </c>
      <c r="C10" s="55" t="s">
        <v>83</v>
      </c>
      <c r="D10" s="80">
        <v>15</v>
      </c>
      <c r="E10" s="54">
        <f>D10</f>
        <v>15</v>
      </c>
      <c r="F10" s="51" t="s">
        <v>80</v>
      </c>
      <c r="G10" s="80"/>
    </row>
    <row r="11" spans="1:10" ht="60.6" customHeight="1" x14ac:dyDescent="0.25">
      <c r="A11" s="80">
        <v>5</v>
      </c>
      <c r="B11" s="81">
        <v>11739012</v>
      </c>
      <c r="C11" s="82" t="s">
        <v>84</v>
      </c>
      <c r="D11" s="80">
        <v>30</v>
      </c>
      <c r="E11" s="54">
        <f>D11</f>
        <v>30</v>
      </c>
      <c r="F11" s="51" t="s">
        <v>80</v>
      </c>
      <c r="G11" s="80"/>
    </row>
    <row r="12" spans="1:10" ht="28.8" customHeight="1" x14ac:dyDescent="0.25">
      <c r="A12" s="255">
        <v>6</v>
      </c>
      <c r="B12" s="255">
        <v>11939020</v>
      </c>
      <c r="C12" s="82" t="s">
        <v>85</v>
      </c>
      <c r="D12" s="80">
        <f>80*0.9</f>
        <v>72</v>
      </c>
      <c r="E12" s="255">
        <f>SUM(D12:D14)</f>
        <v>79</v>
      </c>
      <c r="F12" s="47" t="s">
        <v>27</v>
      </c>
      <c r="G12" s="80"/>
    </row>
    <row r="13" spans="1:10" ht="28.8" customHeight="1" x14ac:dyDescent="0.25">
      <c r="A13" s="238"/>
      <c r="B13" s="238"/>
      <c r="C13" s="82" t="s">
        <v>86</v>
      </c>
      <c r="D13" s="80">
        <v>5</v>
      </c>
      <c r="E13" s="238"/>
      <c r="F13" s="47" t="s">
        <v>20</v>
      </c>
      <c r="G13" s="80"/>
    </row>
    <row r="14" spans="1:10" ht="28.8" customHeight="1" x14ac:dyDescent="0.25">
      <c r="A14" s="239"/>
      <c r="B14" s="239"/>
      <c r="C14" s="52" t="s">
        <v>87</v>
      </c>
      <c r="D14" s="80">
        <v>2</v>
      </c>
      <c r="E14" s="239"/>
      <c r="F14" s="47" t="s">
        <v>20</v>
      </c>
      <c r="G14" s="80"/>
    </row>
    <row r="15" spans="1:10" ht="14.4" customHeight="1" x14ac:dyDescent="0.25">
      <c r="A15" s="80">
        <v>7</v>
      </c>
      <c r="B15" s="80">
        <v>11739002</v>
      </c>
      <c r="C15" s="52" t="s">
        <v>88</v>
      </c>
      <c r="D15" s="80">
        <v>5</v>
      </c>
      <c r="E15" s="54">
        <f>D15</f>
        <v>5</v>
      </c>
      <c r="F15" s="47" t="s">
        <v>25</v>
      </c>
      <c r="G15" s="80"/>
    </row>
    <row r="16" spans="1:10" ht="14.4" customHeight="1" x14ac:dyDescent="0.25">
      <c r="A16" s="80">
        <v>8</v>
      </c>
      <c r="B16" s="80">
        <v>12139022</v>
      </c>
      <c r="C16" s="56" t="s">
        <v>89</v>
      </c>
      <c r="D16" s="134">
        <v>2</v>
      </c>
      <c r="E16" s="75">
        <f>D16</f>
        <v>2</v>
      </c>
      <c r="F16" s="47" t="s">
        <v>20</v>
      </c>
      <c r="G16" s="80"/>
    </row>
    <row r="17" spans="1:7" ht="14.4" customHeight="1" x14ac:dyDescent="0.25">
      <c r="A17" s="80">
        <v>9</v>
      </c>
      <c r="B17" s="81">
        <v>11839009</v>
      </c>
      <c r="C17" s="57" t="s">
        <v>90</v>
      </c>
      <c r="D17" s="80">
        <v>5</v>
      </c>
      <c r="E17" s="54">
        <f>D17</f>
        <v>5</v>
      </c>
      <c r="F17" s="47" t="s">
        <v>25</v>
      </c>
      <c r="G17" s="80"/>
    </row>
    <row r="18" spans="1:7" ht="42.6" customHeight="1" x14ac:dyDescent="0.25">
      <c r="A18" s="255">
        <v>10</v>
      </c>
      <c r="B18" s="255">
        <v>11839012</v>
      </c>
      <c r="C18" s="42" t="s">
        <v>157</v>
      </c>
      <c r="D18" s="226">
        <v>80</v>
      </c>
      <c r="E18" s="255">
        <f>SUM(D18:D19)</f>
        <v>95</v>
      </c>
      <c r="F18" s="47" t="s">
        <v>91</v>
      </c>
      <c r="G18" s="270" t="s">
        <v>362</v>
      </c>
    </row>
    <row r="19" spans="1:7" ht="42.6" customHeight="1" x14ac:dyDescent="0.25">
      <c r="A19" s="239"/>
      <c r="B19" s="239"/>
      <c r="C19" s="42" t="s">
        <v>92</v>
      </c>
      <c r="D19" s="80">
        <v>15</v>
      </c>
      <c r="E19" s="239"/>
      <c r="F19" s="47" t="s">
        <v>27</v>
      </c>
      <c r="G19" s="80"/>
    </row>
    <row r="20" spans="1:7" x14ac:dyDescent="0.25">
      <c r="A20" s="26"/>
      <c r="B20" s="26"/>
      <c r="C20" s="30"/>
      <c r="D20" s="31"/>
      <c r="E20" s="26"/>
      <c r="F20" s="28"/>
      <c r="G20" s="31"/>
    </row>
    <row r="21" spans="1:7" x14ac:dyDescent="0.25">
      <c r="A21" s="26"/>
      <c r="B21" s="26"/>
      <c r="C21" s="30"/>
      <c r="D21" s="31"/>
      <c r="E21" s="26"/>
      <c r="F21" s="28"/>
      <c r="G21" s="31"/>
    </row>
    <row r="22" spans="1:7" x14ac:dyDescent="0.25">
      <c r="A22" s="26"/>
      <c r="B22" s="26"/>
      <c r="C22" s="30"/>
      <c r="D22" s="31"/>
      <c r="E22" s="26"/>
      <c r="F22" s="28"/>
      <c r="G22" s="31"/>
    </row>
    <row r="23" spans="1:7" x14ac:dyDescent="0.25">
      <c r="A23" s="26"/>
      <c r="B23" s="26"/>
      <c r="C23" s="30"/>
      <c r="D23" s="27"/>
      <c r="E23" s="26"/>
      <c r="F23" s="28"/>
      <c r="G23" s="33"/>
    </row>
    <row r="24" spans="1:7" x14ac:dyDescent="0.25">
      <c r="A24" s="26"/>
      <c r="B24" s="26"/>
      <c r="C24" s="34"/>
      <c r="D24" s="31"/>
      <c r="E24" s="26"/>
      <c r="F24" s="28"/>
      <c r="G24" s="31"/>
    </row>
    <row r="25" spans="1:7" x14ac:dyDescent="0.25">
      <c r="A25" s="26"/>
      <c r="B25" s="26"/>
      <c r="C25" s="30"/>
      <c r="D25" s="31"/>
      <c r="E25" s="26"/>
      <c r="F25" s="28"/>
      <c r="G25" s="31"/>
    </row>
    <row r="26" spans="1:7" x14ac:dyDescent="0.25">
      <c r="A26" s="26"/>
      <c r="B26" s="26"/>
      <c r="C26" s="30"/>
      <c r="D26" s="31"/>
      <c r="E26" s="26"/>
      <c r="F26" s="28"/>
      <c r="G26" s="31"/>
    </row>
    <row r="27" spans="1:7" x14ac:dyDescent="0.25">
      <c r="A27" s="26"/>
      <c r="B27" s="26"/>
      <c r="C27" s="32"/>
      <c r="D27" s="31"/>
      <c r="E27" s="26"/>
      <c r="F27" s="28"/>
      <c r="G27" s="31"/>
    </row>
    <row r="28" spans="1:7" x14ac:dyDescent="0.25">
      <c r="A28" s="31"/>
      <c r="B28" s="31"/>
      <c r="C28" s="30"/>
      <c r="D28" s="31"/>
      <c r="E28" s="31"/>
      <c r="F28" s="28"/>
      <c r="G28" s="31"/>
    </row>
    <row r="29" spans="1:7" x14ac:dyDescent="0.25">
      <c r="A29" s="31"/>
      <c r="B29" s="31"/>
      <c r="C29" s="32"/>
      <c r="D29" s="27"/>
      <c r="E29" s="31"/>
      <c r="F29" s="28"/>
      <c r="G29" s="35"/>
    </row>
    <row r="30" spans="1:7" x14ac:dyDescent="0.25">
      <c r="A30" s="31"/>
      <c r="B30" s="31"/>
      <c r="C30" s="30"/>
      <c r="D30" s="31"/>
      <c r="E30" s="31"/>
      <c r="F30" s="28"/>
      <c r="G30" s="31"/>
    </row>
    <row r="31" spans="1:7" ht="14.4" customHeight="1" x14ac:dyDescent="0.25">
      <c r="A31" s="26"/>
      <c r="B31" s="26"/>
      <c r="C31" s="30"/>
      <c r="D31" s="27"/>
      <c r="E31" s="26"/>
      <c r="F31" s="28"/>
      <c r="G31" s="29"/>
    </row>
    <row r="32" spans="1:7" x14ac:dyDescent="0.25">
      <c r="A32" s="26"/>
      <c r="B32" s="26"/>
      <c r="C32" s="30"/>
      <c r="D32" s="31"/>
      <c r="E32" s="26"/>
      <c r="F32" s="28"/>
      <c r="G32" s="31"/>
    </row>
    <row r="33" spans="1:7" ht="28.5" customHeight="1" x14ac:dyDescent="0.25">
      <c r="A33" s="31"/>
      <c r="B33" s="31"/>
      <c r="C33" s="30"/>
      <c r="D33" s="27"/>
      <c r="E33" s="31"/>
      <c r="F33" s="28"/>
      <c r="G33" s="29"/>
    </row>
  </sheetData>
  <mergeCells count="15">
    <mergeCell ref="B18:B19"/>
    <mergeCell ref="A18:A19"/>
    <mergeCell ref="E18:E19"/>
    <mergeCell ref="B4:B7"/>
    <mergeCell ref="A4:A7"/>
    <mergeCell ref="E4:E7"/>
    <mergeCell ref="B2:B3"/>
    <mergeCell ref="A2:A3"/>
    <mergeCell ref="E2:E3"/>
    <mergeCell ref="B12:B14"/>
    <mergeCell ref="A12:A14"/>
    <mergeCell ref="E12:E14"/>
    <mergeCell ref="B8:B9"/>
    <mergeCell ref="A8:A9"/>
    <mergeCell ref="E8:E9"/>
  </mergeCells>
  <phoneticPr fontId="9"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3"/>
  <sheetViews>
    <sheetView zoomScale="115" zoomScaleNormal="115" workbookViewId="0">
      <selection activeCell="G16" sqref="G16"/>
    </sheetView>
  </sheetViews>
  <sheetFormatPr defaultColWidth="9" defaultRowHeight="13.8" x14ac:dyDescent="0.25"/>
  <cols>
    <col min="1" max="1" width="9" style="78" customWidth="1"/>
    <col min="2" max="2" width="11.109375" style="78" customWidth="1"/>
    <col min="3" max="3" width="14.88671875" style="58" customWidth="1"/>
    <col min="4" max="4" width="59.5546875" style="12" customWidth="1"/>
    <col min="5" max="5" width="11.109375" style="78" customWidth="1"/>
    <col min="6" max="6" width="9" style="78" customWidth="1"/>
    <col min="7" max="7" width="22.6640625" style="78" customWidth="1"/>
    <col min="8" max="8" width="19.6640625" style="118" customWidth="1"/>
    <col min="9" max="11" width="9" style="23" customWidth="1"/>
    <col min="12" max="16384" width="9" style="23"/>
  </cols>
  <sheetData>
    <row r="1" spans="1:8" ht="21" customHeight="1" x14ac:dyDescent="0.3">
      <c r="A1" s="21" t="s">
        <v>5</v>
      </c>
      <c r="B1" s="21" t="s">
        <v>6</v>
      </c>
      <c r="C1" s="21" t="s">
        <v>8</v>
      </c>
      <c r="D1" s="18" t="s">
        <v>9</v>
      </c>
      <c r="E1" s="21" t="s">
        <v>10</v>
      </c>
      <c r="F1" s="21" t="s">
        <v>7</v>
      </c>
      <c r="G1" s="21" t="s">
        <v>11</v>
      </c>
      <c r="H1" s="119" t="s">
        <v>12</v>
      </c>
    </row>
    <row r="2" spans="1:8" ht="14.4" customHeight="1" x14ac:dyDescent="0.25">
      <c r="A2" s="264">
        <v>1</v>
      </c>
      <c r="B2" s="264">
        <v>12039021</v>
      </c>
      <c r="C2" s="94" t="s">
        <v>13</v>
      </c>
      <c r="D2" s="94" t="s">
        <v>101</v>
      </c>
      <c r="E2" s="92">
        <v>4</v>
      </c>
      <c r="F2" s="237">
        <f>SUM(E2:E6)</f>
        <v>4.25</v>
      </c>
      <c r="G2" s="94" t="s">
        <v>102</v>
      </c>
      <c r="H2" s="120"/>
    </row>
    <row r="3" spans="1:8" ht="14.4" customHeight="1" x14ac:dyDescent="0.25">
      <c r="A3" s="238"/>
      <c r="B3" s="262"/>
      <c r="C3" s="267" t="s">
        <v>15</v>
      </c>
      <c r="D3" s="94" t="s">
        <v>103</v>
      </c>
      <c r="E3" s="76">
        <v>0</v>
      </c>
      <c r="F3" s="262"/>
      <c r="G3" s="94" t="s">
        <v>104</v>
      </c>
      <c r="H3" s="120" t="s">
        <v>134</v>
      </c>
    </row>
    <row r="4" spans="1:8" ht="14.4" customHeight="1" x14ac:dyDescent="0.25">
      <c r="A4" s="238"/>
      <c r="B4" s="262"/>
      <c r="C4" s="262"/>
      <c r="D4" s="94" t="s">
        <v>105</v>
      </c>
      <c r="E4" s="76">
        <v>0</v>
      </c>
      <c r="F4" s="262"/>
      <c r="G4" s="94"/>
      <c r="H4" s="120" t="s">
        <v>134</v>
      </c>
    </row>
    <row r="5" spans="1:8" ht="14.4" customHeight="1" x14ac:dyDescent="0.25">
      <c r="A5" s="238"/>
      <c r="B5" s="262"/>
      <c r="C5" s="262"/>
      <c r="D5" s="94" t="s">
        <v>97</v>
      </c>
      <c r="E5" s="76">
        <v>0</v>
      </c>
      <c r="F5" s="262"/>
      <c r="G5" s="94" t="s">
        <v>106</v>
      </c>
      <c r="H5" s="120" t="s">
        <v>134</v>
      </c>
    </row>
    <row r="6" spans="1:8" ht="14.4" customHeight="1" x14ac:dyDescent="0.25">
      <c r="A6" s="239"/>
      <c r="B6" s="265"/>
      <c r="C6" s="265"/>
      <c r="D6" s="42" t="s">
        <v>95</v>
      </c>
      <c r="E6" s="92">
        <v>0.25</v>
      </c>
      <c r="F6" s="263"/>
      <c r="G6" s="94" t="s">
        <v>107</v>
      </c>
      <c r="H6" s="120"/>
    </row>
    <row r="7" spans="1:8" ht="14.4" customHeight="1" x14ac:dyDescent="0.25">
      <c r="A7" s="264">
        <v>2</v>
      </c>
      <c r="B7" s="264">
        <v>12039010</v>
      </c>
      <c r="C7" s="94" t="s">
        <v>19</v>
      </c>
      <c r="D7" s="94" t="s">
        <v>108</v>
      </c>
      <c r="E7" s="92">
        <f>2*0.8</f>
        <v>1.6</v>
      </c>
      <c r="F7" s="237">
        <f>SUM(E7:E11)</f>
        <v>1.6</v>
      </c>
      <c r="G7" s="94" t="s">
        <v>109</v>
      </c>
      <c r="H7" s="120" t="s">
        <v>135</v>
      </c>
    </row>
    <row r="8" spans="1:8" ht="14.4" x14ac:dyDescent="0.25">
      <c r="A8" s="238"/>
      <c r="B8" s="262"/>
      <c r="C8" s="267" t="s">
        <v>15</v>
      </c>
      <c r="D8" s="94" t="s">
        <v>96</v>
      </c>
      <c r="E8" s="76">
        <v>0</v>
      </c>
      <c r="F8" s="262"/>
      <c r="G8" s="94" t="s">
        <v>110</v>
      </c>
      <c r="H8" s="120" t="s">
        <v>134</v>
      </c>
    </row>
    <row r="9" spans="1:8" ht="14.4" customHeight="1" x14ac:dyDescent="0.25">
      <c r="A9" s="238"/>
      <c r="B9" s="262"/>
      <c r="C9" s="262"/>
      <c r="D9" s="94" t="s">
        <v>98</v>
      </c>
      <c r="E9" s="76">
        <v>0</v>
      </c>
      <c r="F9" s="262"/>
      <c r="G9" s="94" t="s">
        <v>111</v>
      </c>
      <c r="H9" s="120" t="s">
        <v>134</v>
      </c>
    </row>
    <row r="10" spans="1:8" ht="14.4" customHeight="1" x14ac:dyDescent="0.25">
      <c r="A10" s="238"/>
      <c r="B10" s="262"/>
      <c r="C10" s="262"/>
      <c r="D10" s="94" t="s">
        <v>112</v>
      </c>
      <c r="E10" s="76">
        <v>0</v>
      </c>
      <c r="F10" s="262"/>
      <c r="G10" s="94" t="s">
        <v>111</v>
      </c>
      <c r="H10" s="120" t="s">
        <v>134</v>
      </c>
    </row>
    <row r="11" spans="1:8" ht="14.4" x14ac:dyDescent="0.25">
      <c r="A11" s="239"/>
      <c r="B11" s="265"/>
      <c r="C11" s="265"/>
      <c r="D11" s="94" t="s">
        <v>99</v>
      </c>
      <c r="E11" s="76">
        <v>0</v>
      </c>
      <c r="F11" s="263"/>
      <c r="G11" s="94" t="s">
        <v>113</v>
      </c>
      <c r="H11" s="120" t="s">
        <v>134</v>
      </c>
    </row>
    <row r="12" spans="1:8" ht="14.4" customHeight="1" x14ac:dyDescent="0.25">
      <c r="A12" s="264">
        <v>3</v>
      </c>
      <c r="B12" s="264">
        <v>12039018</v>
      </c>
      <c r="C12" s="94" t="s">
        <v>13</v>
      </c>
      <c r="D12" s="94" t="s">
        <v>93</v>
      </c>
      <c r="E12" s="92">
        <v>2</v>
      </c>
      <c r="F12" s="237">
        <f>SUM(E12:E13)</f>
        <v>2</v>
      </c>
      <c r="G12" s="94" t="s">
        <v>102</v>
      </c>
      <c r="H12" s="120"/>
    </row>
    <row r="13" spans="1:8" ht="14.4" customHeight="1" x14ac:dyDescent="0.25">
      <c r="A13" s="239"/>
      <c r="B13" s="265"/>
      <c r="C13" s="94" t="s">
        <v>15</v>
      </c>
      <c r="D13" s="94" t="s">
        <v>114</v>
      </c>
      <c r="E13" s="76">
        <v>0</v>
      </c>
      <c r="F13" s="263"/>
      <c r="G13" s="112"/>
      <c r="H13" s="120" t="s">
        <v>134</v>
      </c>
    </row>
    <row r="14" spans="1:8" ht="14.4" customHeight="1" x14ac:dyDescent="0.25">
      <c r="A14" s="264">
        <v>4</v>
      </c>
      <c r="B14" s="264">
        <v>11939016</v>
      </c>
      <c r="C14" s="266" t="s">
        <v>13</v>
      </c>
      <c r="D14" s="94" t="s">
        <v>94</v>
      </c>
      <c r="E14" s="76">
        <v>0</v>
      </c>
      <c r="F14" s="237">
        <f>SUM(E14:E16)</f>
        <v>3.25</v>
      </c>
      <c r="G14" s="94" t="s">
        <v>102</v>
      </c>
      <c r="H14" s="121" t="s">
        <v>136</v>
      </c>
    </row>
    <row r="15" spans="1:8" ht="14.4" customHeight="1" x14ac:dyDescent="0.25">
      <c r="A15" s="238"/>
      <c r="B15" s="262"/>
      <c r="C15" s="263"/>
      <c r="D15" s="94" t="s">
        <v>115</v>
      </c>
      <c r="E15" s="92">
        <v>3</v>
      </c>
      <c r="F15" s="262"/>
      <c r="G15" s="94" t="s">
        <v>102</v>
      </c>
      <c r="H15" s="122"/>
    </row>
    <row r="16" spans="1:8" ht="14.4" customHeight="1" x14ac:dyDescent="0.25">
      <c r="A16" s="239"/>
      <c r="B16" s="265"/>
      <c r="C16" s="94" t="s">
        <v>15</v>
      </c>
      <c r="D16" s="42" t="s">
        <v>100</v>
      </c>
      <c r="E16" s="92">
        <v>0.25</v>
      </c>
      <c r="F16" s="263"/>
      <c r="G16" s="145" t="s">
        <v>160</v>
      </c>
      <c r="H16" s="120"/>
    </row>
    <row r="17" spans="1:8" ht="14.4" customHeight="1" x14ac:dyDescent="0.25">
      <c r="A17" s="81">
        <v>5</v>
      </c>
      <c r="B17" s="92">
        <v>11939017</v>
      </c>
      <c r="C17" s="94" t="s">
        <v>13</v>
      </c>
      <c r="D17" s="94" t="s">
        <v>116</v>
      </c>
      <c r="E17" s="92">
        <v>3</v>
      </c>
      <c r="F17" s="92">
        <f>E17</f>
        <v>3</v>
      </c>
      <c r="G17" s="94" t="s">
        <v>102</v>
      </c>
      <c r="H17" s="120"/>
    </row>
    <row r="18" spans="1:8" ht="14.4" customHeight="1" x14ac:dyDescent="0.25">
      <c r="A18" s="264">
        <v>6</v>
      </c>
      <c r="B18" s="264">
        <v>12139006</v>
      </c>
      <c r="C18" s="94" t="s">
        <v>19</v>
      </c>
      <c r="D18" s="94" t="s">
        <v>117</v>
      </c>
      <c r="E18" s="92">
        <v>2</v>
      </c>
      <c r="F18" s="237">
        <f>SUM(E18:E19)</f>
        <v>2.25</v>
      </c>
      <c r="G18" s="94" t="s">
        <v>109</v>
      </c>
      <c r="H18" s="120"/>
    </row>
    <row r="19" spans="1:8" ht="14.4" x14ac:dyDescent="0.25">
      <c r="A19" s="239"/>
      <c r="B19" s="265"/>
      <c r="C19" s="94" t="s">
        <v>15</v>
      </c>
      <c r="D19" s="52" t="s">
        <v>131</v>
      </c>
      <c r="E19" s="92">
        <v>0.25</v>
      </c>
      <c r="F19" s="263"/>
      <c r="G19" s="94" t="s">
        <v>118</v>
      </c>
      <c r="H19" s="120"/>
    </row>
    <row r="20" spans="1:8" ht="14.4" customHeight="1" x14ac:dyDescent="0.25">
      <c r="A20" s="81">
        <v>7</v>
      </c>
      <c r="B20" s="92">
        <v>11739002</v>
      </c>
      <c r="C20" s="94" t="s">
        <v>13</v>
      </c>
      <c r="D20" s="94" t="s">
        <v>119</v>
      </c>
      <c r="E20" s="92">
        <v>4</v>
      </c>
      <c r="F20" s="92">
        <f>E20</f>
        <v>4</v>
      </c>
      <c r="G20" s="94" t="s">
        <v>102</v>
      </c>
      <c r="H20" s="120"/>
    </row>
    <row r="21" spans="1:8" ht="14.4" customHeight="1" x14ac:dyDescent="0.25">
      <c r="A21" s="264">
        <v>8</v>
      </c>
      <c r="B21" s="264">
        <v>12139022</v>
      </c>
      <c r="C21" s="267" t="s">
        <v>15</v>
      </c>
      <c r="D21" s="42" t="s">
        <v>95</v>
      </c>
      <c r="E21" s="92">
        <v>0.25</v>
      </c>
      <c r="F21" s="237">
        <f>SUM(E21:E23)</f>
        <v>0.5</v>
      </c>
      <c r="G21" s="94" t="s">
        <v>111</v>
      </c>
      <c r="H21" s="120"/>
    </row>
    <row r="22" spans="1:8" ht="14.4" customHeight="1" x14ac:dyDescent="0.25">
      <c r="A22" s="238"/>
      <c r="B22" s="262"/>
      <c r="C22" s="262"/>
      <c r="D22" s="42" t="s">
        <v>132</v>
      </c>
      <c r="E22" s="76">
        <v>0</v>
      </c>
      <c r="F22" s="262"/>
      <c r="G22" s="94" t="s">
        <v>120</v>
      </c>
      <c r="H22" s="120" t="s">
        <v>134</v>
      </c>
    </row>
    <row r="23" spans="1:8" ht="14.4" x14ac:dyDescent="0.25">
      <c r="A23" s="239"/>
      <c r="B23" s="265"/>
      <c r="C23" s="265"/>
      <c r="D23" s="42" t="s">
        <v>133</v>
      </c>
      <c r="E23" s="92">
        <v>0.25</v>
      </c>
      <c r="F23" s="263"/>
      <c r="G23" s="94" t="s">
        <v>121</v>
      </c>
      <c r="H23" s="120"/>
    </row>
    <row r="24" spans="1:8" ht="14.4" customHeight="1" x14ac:dyDescent="0.25">
      <c r="A24" s="237">
        <v>9</v>
      </c>
      <c r="B24" s="237">
        <v>12039012</v>
      </c>
      <c r="C24" s="93" t="s">
        <v>13</v>
      </c>
      <c r="D24" s="93" t="s">
        <v>122</v>
      </c>
      <c r="E24" s="92">
        <v>2</v>
      </c>
      <c r="F24" s="264">
        <f>SUM(E24:E29)</f>
        <v>2.75</v>
      </c>
      <c r="G24" s="94" t="s">
        <v>123</v>
      </c>
      <c r="H24" s="120"/>
    </row>
    <row r="25" spans="1:8" ht="14.4" x14ac:dyDescent="0.25">
      <c r="A25" s="269"/>
      <c r="B25" s="268"/>
      <c r="C25" s="266" t="s">
        <v>15</v>
      </c>
      <c r="D25" s="110" t="s">
        <v>132</v>
      </c>
      <c r="E25" s="76">
        <v>0</v>
      </c>
      <c r="F25" s="262"/>
      <c r="G25" s="94" t="s">
        <v>124</v>
      </c>
      <c r="H25" s="120" t="s">
        <v>134</v>
      </c>
    </row>
    <row r="26" spans="1:8" ht="14.4" customHeight="1" x14ac:dyDescent="0.25">
      <c r="A26" s="269"/>
      <c r="B26" s="268"/>
      <c r="C26" s="268"/>
      <c r="D26" s="111" t="s">
        <v>131</v>
      </c>
      <c r="E26" s="92">
        <v>0.25</v>
      </c>
      <c r="F26" s="262"/>
      <c r="G26" s="94" t="s">
        <v>111</v>
      </c>
      <c r="H26" s="120"/>
    </row>
    <row r="27" spans="1:8" ht="14.4" x14ac:dyDescent="0.25">
      <c r="A27" s="269"/>
      <c r="B27" s="268"/>
      <c r="C27" s="268"/>
      <c r="D27" s="110" t="s">
        <v>100</v>
      </c>
      <c r="E27" s="92">
        <v>0.25</v>
      </c>
      <c r="F27" s="262"/>
      <c r="G27" s="94" t="s">
        <v>125</v>
      </c>
      <c r="H27" s="120"/>
    </row>
    <row r="28" spans="1:8" ht="14.4" customHeight="1" x14ac:dyDescent="0.25">
      <c r="A28" s="269"/>
      <c r="B28" s="268"/>
      <c r="C28" s="268"/>
      <c r="D28" s="93" t="s">
        <v>126</v>
      </c>
      <c r="E28" s="76">
        <v>0</v>
      </c>
      <c r="F28" s="262"/>
      <c r="G28" s="94" t="s">
        <v>125</v>
      </c>
      <c r="H28" s="120" t="s">
        <v>134</v>
      </c>
    </row>
    <row r="29" spans="1:8" ht="14.4" customHeight="1" x14ac:dyDescent="0.25">
      <c r="A29" s="269"/>
      <c r="B29" s="268"/>
      <c r="C29" s="268"/>
      <c r="D29" s="110" t="s">
        <v>158</v>
      </c>
      <c r="E29" s="92">
        <v>0.25</v>
      </c>
      <c r="F29" s="265"/>
      <c r="G29" s="94" t="s">
        <v>125</v>
      </c>
      <c r="H29" s="120"/>
    </row>
    <row r="30" spans="1:8" ht="13.95" customHeight="1" x14ac:dyDescent="0.25">
      <c r="A30" s="91">
        <v>10</v>
      </c>
      <c r="B30" s="91">
        <v>11839009</v>
      </c>
      <c r="C30" s="91" t="s">
        <v>13</v>
      </c>
      <c r="D30" s="93" t="s">
        <v>127</v>
      </c>
      <c r="E30" s="92">
        <v>4</v>
      </c>
      <c r="F30" s="92">
        <f>E30</f>
        <v>4</v>
      </c>
      <c r="G30" s="94" t="s">
        <v>128</v>
      </c>
      <c r="H30" s="120"/>
    </row>
    <row r="31" spans="1:8" x14ac:dyDescent="0.25">
      <c r="E31" s="25"/>
      <c r="F31" s="25"/>
      <c r="G31" s="25"/>
      <c r="H31" s="123"/>
    </row>
    <row r="32" spans="1:8" x14ac:dyDescent="0.25">
      <c r="E32" s="25"/>
      <c r="F32" s="25"/>
      <c r="G32" s="25"/>
      <c r="H32" s="123"/>
    </row>
    <row r="33" spans="1:1" ht="14.4" x14ac:dyDescent="0.25">
      <c r="A33" s="139" t="s">
        <v>159</v>
      </c>
    </row>
  </sheetData>
  <mergeCells count="26">
    <mergeCell ref="B12:B13"/>
    <mergeCell ref="A12:A13"/>
    <mergeCell ref="B14:B16"/>
    <mergeCell ref="A14:A16"/>
    <mergeCell ref="B24:B29"/>
    <mergeCell ref="A24:A29"/>
    <mergeCell ref="B18:B19"/>
    <mergeCell ref="A18:A19"/>
    <mergeCell ref="B21:B23"/>
    <mergeCell ref="A21:A23"/>
    <mergeCell ref="B2:B6"/>
    <mergeCell ref="A2:A6"/>
    <mergeCell ref="C8:C11"/>
    <mergeCell ref="B7:B11"/>
    <mergeCell ref="A7:A11"/>
    <mergeCell ref="F21:F23"/>
    <mergeCell ref="F24:F29"/>
    <mergeCell ref="C14:C15"/>
    <mergeCell ref="F2:F6"/>
    <mergeCell ref="F7:F11"/>
    <mergeCell ref="F12:F13"/>
    <mergeCell ref="F14:F16"/>
    <mergeCell ref="F18:F19"/>
    <mergeCell ref="C3:C6"/>
    <mergeCell ref="C25:C29"/>
    <mergeCell ref="C21:C23"/>
  </mergeCells>
  <phoneticPr fontId="9" type="noConversion"/>
  <pageMargins left="0.7" right="0.7" top="0.75" bottom="0.75" header="0.3" footer="0.3"/>
  <ignoredErrors>
    <ignoredError sqref="F2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20级科研成果</vt:lpstr>
      <vt:lpstr>20硕素质拓展 </vt:lpstr>
      <vt:lpstr>20硕学业成绩</vt:lpstr>
      <vt:lpstr>20级总成绩</vt:lpstr>
      <vt:lpstr>19硕科研成果 </vt:lpstr>
      <vt:lpstr>19硕素质拓展 </vt:lpstr>
      <vt:lpstr>19硕总成绩</vt:lpstr>
      <vt:lpstr>博士科研成果</vt:lpstr>
      <vt:lpstr>博士素质拓展</vt:lpstr>
      <vt:lpstr>博士总成绩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wenmin</dc:creator>
  <cp:lastModifiedBy>Jiang Tao</cp:lastModifiedBy>
  <dcterms:created xsi:type="dcterms:W3CDTF">2015-06-05T18:19:00Z</dcterms:created>
  <dcterms:modified xsi:type="dcterms:W3CDTF">2021-10-11T14:02:38Z</dcterms:modified>
</cp:coreProperties>
</file>