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mc:AlternateContent xmlns:mc="http://schemas.openxmlformats.org/markup-compatibility/2006">
    <mc:Choice Requires="x15">
      <x15ac:absPath xmlns:x15ac="http://schemas.microsoft.com/office/spreadsheetml/2010/11/ac" url="C:\Users\luzh9\Desktop\"/>
    </mc:Choice>
  </mc:AlternateContent>
  <xr:revisionPtr revIDLastSave="0" documentId="13_ncr:1_{9CC3EA32-91E7-4B04-99FA-46D3919A9391}" xr6:coauthVersionLast="45" xr6:coauthVersionMax="45" xr10:uidLastSave="{00000000-0000-0000-0000-000000000000}"/>
  <bookViews>
    <workbookView xWindow="-120" yWindow="-120" windowWidth="29040" windowHeight="15840" tabRatio="841" xr2:uid="{00000000-000D-0000-FFFF-FFFF00000000}"/>
  </bookViews>
  <sheets>
    <sheet name="18硕学业成绩" sheetId="1" r:id="rId1"/>
    <sheet name="18硕科研成果" sheetId="2" r:id="rId2"/>
    <sheet name="18硕素质拓展" sheetId="6" r:id="rId3"/>
    <sheet name="18硕总成绩" sheetId="4" r:id="rId4"/>
    <sheet name="17硕科研成果 " sheetId="7" r:id="rId5"/>
    <sheet name="17硕素质拓展 " sheetId="8" r:id="rId6"/>
    <sheet name="17硕总成绩" sheetId="11" r:id="rId7"/>
    <sheet name="博士科研成果 " sheetId="9" r:id="rId8"/>
    <sheet name="博士素质拓展" sheetId="10" r:id="rId9"/>
    <sheet name="博士总成绩" sheetId="12" r:id="rId10"/>
  </sheets>
  <definedNames>
    <definedName name="_xlnm._FilterDatabase" localSheetId="9" hidden="1">博士总成绩!$A$1:$I$22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9" i="4" l="1"/>
  <c r="H35" i="4"/>
  <c r="H7" i="4"/>
  <c r="H41" i="4"/>
  <c r="H17" i="4"/>
  <c r="H47" i="4"/>
  <c r="H40" i="4"/>
  <c r="H8" i="4"/>
  <c r="H33" i="4"/>
  <c r="H46" i="4"/>
  <c r="H51" i="4"/>
  <c r="H37" i="4"/>
  <c r="H10" i="4"/>
  <c r="H23" i="4"/>
  <c r="H48" i="4"/>
  <c r="H4" i="4"/>
  <c r="H6" i="4"/>
  <c r="H34" i="4"/>
  <c r="H18" i="4"/>
  <c r="H19" i="4"/>
  <c r="H29" i="4"/>
  <c r="H2" i="4"/>
  <c r="H26" i="4"/>
  <c r="H45" i="4"/>
  <c r="H16" i="4"/>
  <c r="H20" i="4"/>
  <c r="H44" i="4"/>
  <c r="H12" i="4"/>
  <c r="H36" i="4"/>
  <c r="H14" i="4"/>
  <c r="H24" i="4"/>
  <c r="H25" i="4"/>
  <c r="H49" i="4"/>
  <c r="H31" i="4"/>
  <c r="H52" i="4"/>
  <c r="H28" i="4"/>
  <c r="H21" i="4"/>
  <c r="H11" i="4"/>
  <c r="H43" i="4"/>
  <c r="H27" i="4"/>
  <c r="H38" i="4"/>
  <c r="H30" i="4"/>
  <c r="H15" i="4"/>
  <c r="H42" i="4"/>
  <c r="H3" i="4"/>
  <c r="H22" i="4"/>
  <c r="H32" i="4"/>
  <c r="H13" i="4"/>
  <c r="H5" i="4"/>
  <c r="H9" i="4"/>
  <c r="H50" i="4"/>
  <c r="F39" i="4"/>
  <c r="F35" i="4"/>
  <c r="F7" i="4"/>
  <c r="F41" i="4"/>
  <c r="F17" i="4"/>
  <c r="F47" i="4"/>
  <c r="F40" i="4"/>
  <c r="F8" i="4"/>
  <c r="F33" i="4"/>
  <c r="F46" i="4"/>
  <c r="F51" i="4"/>
  <c r="F37" i="4"/>
  <c r="F10" i="4"/>
  <c r="F23" i="4"/>
  <c r="F48" i="4"/>
  <c r="F4" i="4"/>
  <c r="F6" i="4"/>
  <c r="F34" i="4"/>
  <c r="F18" i="4"/>
  <c r="F19" i="4"/>
  <c r="F29" i="4"/>
  <c r="F2" i="4"/>
  <c r="F26" i="4"/>
  <c r="F45" i="4"/>
  <c r="F16" i="4"/>
  <c r="F20" i="4"/>
  <c r="F44" i="4"/>
  <c r="F12" i="4"/>
  <c r="F36" i="4"/>
  <c r="F14" i="4"/>
  <c r="F24" i="4"/>
  <c r="F25" i="4"/>
  <c r="F49" i="4"/>
  <c r="F31" i="4"/>
  <c r="F52" i="4"/>
  <c r="F28" i="4"/>
  <c r="F21" i="4"/>
  <c r="F11" i="4"/>
  <c r="F43" i="4"/>
  <c r="F27" i="4"/>
  <c r="F38" i="4"/>
  <c r="F30" i="4"/>
  <c r="F15" i="4"/>
  <c r="F42" i="4"/>
  <c r="F3" i="4"/>
  <c r="F22" i="4"/>
  <c r="F32" i="4"/>
  <c r="F13" i="4"/>
  <c r="F5" i="4"/>
  <c r="F9" i="4"/>
  <c r="F50" i="4"/>
  <c r="D39" i="4"/>
  <c r="I39" i="4" s="1"/>
  <c r="D35" i="4"/>
  <c r="I35" i="4" s="1"/>
  <c r="D7" i="4"/>
  <c r="I7" i="4" s="1"/>
  <c r="D41" i="4"/>
  <c r="I41" i="4" s="1"/>
  <c r="D17" i="4"/>
  <c r="I17" i="4" s="1"/>
  <c r="D47" i="4"/>
  <c r="I47" i="4" s="1"/>
  <c r="D40" i="4"/>
  <c r="I40" i="4" s="1"/>
  <c r="D8" i="4"/>
  <c r="D33" i="4"/>
  <c r="I33" i="4" s="1"/>
  <c r="D46" i="4"/>
  <c r="I46" i="4" s="1"/>
  <c r="D51" i="4"/>
  <c r="I51" i="4" s="1"/>
  <c r="D37" i="4"/>
  <c r="I37" i="4" s="1"/>
  <c r="D10" i="4"/>
  <c r="I10" i="4" s="1"/>
  <c r="D23" i="4"/>
  <c r="I23" i="4" s="1"/>
  <c r="D48" i="4"/>
  <c r="I48" i="4" s="1"/>
  <c r="D4" i="4"/>
  <c r="I4" i="4" s="1"/>
  <c r="D6" i="4"/>
  <c r="I6" i="4" s="1"/>
  <c r="D34" i="4"/>
  <c r="I34" i="4" s="1"/>
  <c r="D18" i="4"/>
  <c r="I18" i="4" s="1"/>
  <c r="D19" i="4"/>
  <c r="I19" i="4" s="1"/>
  <c r="D29" i="4"/>
  <c r="I29" i="4" s="1"/>
  <c r="D2" i="4"/>
  <c r="I2" i="4" s="1"/>
  <c r="D26" i="4"/>
  <c r="I26" i="4" s="1"/>
  <c r="D45" i="4"/>
  <c r="I45" i="4" s="1"/>
  <c r="D16" i="4"/>
  <c r="I16" i="4" s="1"/>
  <c r="D20" i="4"/>
  <c r="I20" i="4" s="1"/>
  <c r="D44" i="4"/>
  <c r="I44" i="4" s="1"/>
  <c r="D12" i="4"/>
  <c r="I12" i="4" s="1"/>
  <c r="D36" i="4"/>
  <c r="I36" i="4" s="1"/>
  <c r="D14" i="4"/>
  <c r="I14" i="4" s="1"/>
  <c r="D24" i="4"/>
  <c r="I24" i="4" s="1"/>
  <c r="D25" i="4"/>
  <c r="I25" i="4" s="1"/>
  <c r="D49" i="4"/>
  <c r="I49" i="4" s="1"/>
  <c r="D31" i="4"/>
  <c r="I31" i="4" s="1"/>
  <c r="D52" i="4"/>
  <c r="I52" i="4" s="1"/>
  <c r="D28" i="4"/>
  <c r="I28" i="4" s="1"/>
  <c r="D21" i="4"/>
  <c r="I21" i="4" s="1"/>
  <c r="D11" i="4"/>
  <c r="I11" i="4" s="1"/>
  <c r="D43" i="4"/>
  <c r="I43" i="4" s="1"/>
  <c r="D27" i="4"/>
  <c r="I27" i="4" s="1"/>
  <c r="D38" i="4"/>
  <c r="I38" i="4" s="1"/>
  <c r="D30" i="4"/>
  <c r="I30" i="4" s="1"/>
  <c r="D15" i="4"/>
  <c r="I15" i="4" s="1"/>
  <c r="D42" i="4"/>
  <c r="I42" i="4" s="1"/>
  <c r="D3" i="4"/>
  <c r="I3" i="4" s="1"/>
  <c r="D22" i="4"/>
  <c r="I22" i="4" s="1"/>
  <c r="D32" i="4"/>
  <c r="I32" i="4" s="1"/>
  <c r="D13" i="4"/>
  <c r="I13" i="4" s="1"/>
  <c r="D5" i="4"/>
  <c r="I5" i="4" s="1"/>
  <c r="D9" i="4"/>
  <c r="I9" i="4" s="1"/>
  <c r="D50" i="4"/>
  <c r="I50" i="4" s="1"/>
  <c r="C4" i="11"/>
  <c r="F4" i="11" s="1"/>
  <c r="C5" i="11"/>
  <c r="C6" i="11"/>
  <c r="F6" i="11" s="1"/>
  <c r="C7" i="11"/>
  <c r="C8" i="11"/>
  <c r="C9" i="11"/>
  <c r="F9" i="11" s="1"/>
  <c r="C10" i="11"/>
  <c r="F10" i="11" s="1"/>
  <c r="C11" i="11"/>
  <c r="C12" i="11"/>
  <c r="C3" i="11"/>
  <c r="F3" i="11" s="1"/>
  <c r="C2" i="11"/>
  <c r="F2" i="11" s="1"/>
  <c r="E11" i="12"/>
  <c r="E14" i="12"/>
  <c r="E5" i="12"/>
  <c r="E12" i="12"/>
  <c r="E8" i="12"/>
  <c r="E2" i="12"/>
  <c r="E22" i="12"/>
  <c r="E20" i="12"/>
  <c r="E16" i="12"/>
  <c r="E6" i="12"/>
  <c r="E3" i="12"/>
  <c r="E21" i="12"/>
  <c r="E9" i="12"/>
  <c r="E7" i="12"/>
  <c r="E13" i="12"/>
  <c r="E15" i="12"/>
  <c r="E18" i="12"/>
  <c r="E19" i="12"/>
  <c r="E17" i="12"/>
  <c r="E10" i="12"/>
  <c r="E4" i="12"/>
  <c r="C11" i="12"/>
  <c r="G11" i="12" s="1"/>
  <c r="C14" i="12"/>
  <c r="F14" i="12" s="1"/>
  <c r="C5" i="12"/>
  <c r="F5" i="12" s="1"/>
  <c r="C12" i="12"/>
  <c r="F12" i="12" s="1"/>
  <c r="C8" i="12"/>
  <c r="F8" i="12" s="1"/>
  <c r="C2" i="12"/>
  <c r="G2" i="12" s="1"/>
  <c r="C22" i="12"/>
  <c r="G22" i="12" s="1"/>
  <c r="C20" i="12"/>
  <c r="G20" i="12" s="1"/>
  <c r="C16" i="12"/>
  <c r="F16" i="12" s="1"/>
  <c r="C6" i="12"/>
  <c r="F6" i="12" s="1"/>
  <c r="C3" i="12"/>
  <c r="F3" i="12" s="1"/>
  <c r="C21" i="12"/>
  <c r="F21" i="12" s="1"/>
  <c r="C9" i="12"/>
  <c r="G9" i="12" s="1"/>
  <c r="C7" i="12"/>
  <c r="F7" i="12" s="1"/>
  <c r="C13" i="12"/>
  <c r="F13" i="12" s="1"/>
  <c r="C15" i="12"/>
  <c r="F15" i="12" s="1"/>
  <c r="C18" i="12"/>
  <c r="F18" i="12" s="1"/>
  <c r="C19" i="12"/>
  <c r="G19" i="12" s="1"/>
  <c r="C17" i="12"/>
  <c r="F17" i="12" s="1"/>
  <c r="C10" i="12"/>
  <c r="G10" i="12" s="1"/>
  <c r="C4" i="12"/>
  <c r="F7" i="11"/>
  <c r="F8" i="11"/>
  <c r="F11" i="11"/>
  <c r="F12" i="11"/>
  <c r="E3" i="11"/>
  <c r="E4" i="11"/>
  <c r="E5" i="11"/>
  <c r="E6" i="11"/>
  <c r="E7" i="11"/>
  <c r="E8" i="11"/>
  <c r="G8" i="11" s="1"/>
  <c r="E9" i="11"/>
  <c r="G9" i="11" s="1"/>
  <c r="E10" i="11"/>
  <c r="E11" i="11"/>
  <c r="E12" i="11"/>
  <c r="G12" i="11" s="1"/>
  <c r="E2" i="11"/>
  <c r="G2" i="11" s="1"/>
  <c r="G10" i="11" l="1"/>
  <c r="G7" i="11"/>
  <c r="G21" i="12"/>
  <c r="F19" i="12"/>
  <c r="G3" i="12"/>
  <c r="F2" i="12"/>
  <c r="H5" i="12" s="1"/>
  <c r="G7" i="12"/>
  <c r="G14" i="12"/>
  <c r="J41" i="4"/>
  <c r="G5" i="11"/>
  <c r="G3" i="11"/>
  <c r="G11" i="11"/>
  <c r="J38" i="4"/>
  <c r="J36" i="4"/>
  <c r="J6" i="4"/>
  <c r="J17" i="4"/>
  <c r="J13" i="4"/>
  <c r="J28" i="4"/>
  <c r="J45" i="4"/>
  <c r="J37" i="4"/>
  <c r="J30" i="4"/>
  <c r="J14" i="4"/>
  <c r="J34" i="4"/>
  <c r="K47" i="4"/>
  <c r="J32" i="4"/>
  <c r="J52" i="4"/>
  <c r="J26" i="4"/>
  <c r="J51" i="4"/>
  <c r="J8" i="4"/>
  <c r="I8" i="4"/>
  <c r="K8" i="4" s="1"/>
  <c r="J22" i="4"/>
  <c r="J27" i="4"/>
  <c r="J31" i="4"/>
  <c r="J12" i="4"/>
  <c r="J2" i="4"/>
  <c r="J4" i="4"/>
  <c r="J46" i="4"/>
  <c r="J7" i="4"/>
  <c r="J50" i="4"/>
  <c r="J3" i="4"/>
  <c r="J43" i="4"/>
  <c r="J49" i="4"/>
  <c r="J44" i="4"/>
  <c r="J29" i="4"/>
  <c r="J48" i="4"/>
  <c r="J33" i="4"/>
  <c r="J35" i="4"/>
  <c r="J9" i="4"/>
  <c r="J42" i="4"/>
  <c r="J11" i="4"/>
  <c r="J25" i="4"/>
  <c r="J20" i="4"/>
  <c r="J19" i="4"/>
  <c r="J23" i="4"/>
  <c r="J40" i="4"/>
  <c r="J39" i="4"/>
  <c r="J5" i="4"/>
  <c r="J15" i="4"/>
  <c r="J21" i="4"/>
  <c r="J24" i="4"/>
  <c r="J16" i="4"/>
  <c r="J18" i="4"/>
  <c r="J10" i="4"/>
  <c r="J47" i="4"/>
  <c r="H13" i="12"/>
  <c r="F10" i="12"/>
  <c r="F20" i="12"/>
  <c r="G17" i="12"/>
  <c r="F9" i="12"/>
  <c r="F22" i="12"/>
  <c r="F11" i="12"/>
  <c r="G18" i="12"/>
  <c r="G8" i="12"/>
  <c r="G15" i="12"/>
  <c r="G6" i="12"/>
  <c r="G12" i="12"/>
  <c r="G13" i="12"/>
  <c r="G16" i="12"/>
  <c r="G5" i="12"/>
  <c r="G6" i="11"/>
  <c r="F5" i="11"/>
  <c r="H8" i="11" s="1"/>
  <c r="G4" i="11"/>
  <c r="H6" i="11"/>
  <c r="H10" i="11"/>
  <c r="H12" i="11"/>
  <c r="H7" i="11"/>
  <c r="H4" i="11"/>
  <c r="F4" i="12"/>
  <c r="K12" i="4" l="1"/>
  <c r="H5" i="11"/>
  <c r="H3" i="11"/>
  <c r="H2" i="11"/>
  <c r="H9" i="11"/>
  <c r="I2" i="11"/>
  <c r="H11" i="11"/>
  <c r="H18" i="12"/>
  <c r="H12" i="12"/>
  <c r="H11" i="12"/>
  <c r="H4" i="12"/>
  <c r="H6" i="12"/>
  <c r="H19" i="12"/>
  <c r="K2" i="4"/>
  <c r="K31" i="4"/>
  <c r="K39" i="4"/>
  <c r="K10" i="4"/>
  <c r="K35" i="4"/>
  <c r="K18" i="4"/>
  <c r="K20" i="4"/>
  <c r="K50" i="4"/>
  <c r="K24" i="4"/>
  <c r="K9" i="4"/>
  <c r="K15" i="4"/>
  <c r="K45" i="4"/>
  <c r="L36" i="4"/>
  <c r="L41" i="4"/>
  <c r="L15" i="4"/>
  <c r="L48" i="4"/>
  <c r="L29" i="4"/>
  <c r="L44" i="4"/>
  <c r="L22" i="4"/>
  <c r="L37" i="4"/>
  <c r="K37" i="4"/>
  <c r="L30" i="4"/>
  <c r="K16" i="4"/>
  <c r="K13" i="4"/>
  <c r="L33" i="4"/>
  <c r="L5" i="4"/>
  <c r="K27" i="4"/>
  <c r="K33" i="4"/>
  <c r="K34" i="4"/>
  <c r="K21" i="4"/>
  <c r="K28" i="4"/>
  <c r="L43" i="4"/>
  <c r="L8" i="4"/>
  <c r="K29" i="4"/>
  <c r="K51" i="4"/>
  <c r="K5" i="4"/>
  <c r="K7" i="4"/>
  <c r="L40" i="4"/>
  <c r="L3" i="4"/>
  <c r="L51" i="4"/>
  <c r="K17" i="4"/>
  <c r="K49" i="4"/>
  <c r="K26" i="4"/>
  <c r="K23" i="4"/>
  <c r="K48" i="4"/>
  <c r="L27" i="4"/>
  <c r="L23" i="4"/>
  <c r="L26" i="4"/>
  <c r="K19" i="4"/>
  <c r="L13" i="4"/>
  <c r="K52" i="4"/>
  <c r="K11" i="4"/>
  <c r="K44" i="4"/>
  <c r="L28" i="4"/>
  <c r="L47" i="4"/>
  <c r="L18" i="4"/>
  <c r="L7" i="4"/>
  <c r="L52" i="4"/>
  <c r="K25" i="4"/>
  <c r="K30" i="4"/>
  <c r="K32" i="4"/>
  <c r="K4" i="4"/>
  <c r="K43" i="4"/>
  <c r="L20" i="4"/>
  <c r="L50" i="4"/>
  <c r="L42" i="4"/>
  <c r="L46" i="4"/>
  <c r="L32" i="4"/>
  <c r="K42" i="4"/>
  <c r="L14" i="4"/>
  <c r="L45" i="4"/>
  <c r="L38" i="4"/>
  <c r="K38" i="4"/>
  <c r="L19" i="4"/>
  <c r="L25" i="4"/>
  <c r="L16" i="4"/>
  <c r="L24" i="4"/>
  <c r="L9" i="4"/>
  <c r="L4" i="4"/>
  <c r="K41" i="4"/>
  <c r="K3" i="4"/>
  <c r="K6" i="4"/>
  <c r="L17" i="4"/>
  <c r="L34" i="4"/>
  <c r="L12" i="4"/>
  <c r="L31" i="4"/>
  <c r="L39" i="4"/>
  <c r="L49" i="4"/>
  <c r="L10" i="4"/>
  <c r="L11" i="4"/>
  <c r="L21" i="4"/>
  <c r="L35" i="4"/>
  <c r="L2" i="4"/>
  <c r="K40" i="4"/>
  <c r="K22" i="4"/>
  <c r="K46" i="4"/>
  <c r="K36" i="4"/>
  <c r="K14" i="4"/>
  <c r="L6" i="4"/>
  <c r="H8" i="12"/>
  <c r="H9" i="12"/>
  <c r="H3" i="12"/>
  <c r="H22" i="12"/>
  <c r="H2" i="12"/>
  <c r="H20" i="12"/>
  <c r="H10" i="12"/>
  <c r="H21" i="12"/>
  <c r="H16" i="12"/>
  <c r="H15" i="12"/>
  <c r="H14" i="12"/>
  <c r="H7" i="12"/>
  <c r="H17" i="12"/>
  <c r="I5" i="11"/>
  <c r="I3" i="11"/>
  <c r="I7" i="11"/>
  <c r="I4" i="11"/>
  <c r="I9" i="11"/>
  <c r="I12" i="11"/>
  <c r="I8" i="11"/>
  <c r="I11" i="11"/>
  <c r="I6" i="11"/>
  <c r="I10" i="11"/>
  <c r="G4" i="12"/>
  <c r="I17" i="12" s="1"/>
  <c r="I16" i="12" l="1"/>
  <c r="I18" i="12"/>
  <c r="I13" i="12"/>
  <c r="I4" i="12"/>
  <c r="I19" i="12"/>
  <c r="I10" i="12"/>
  <c r="I7" i="12"/>
  <c r="I3" i="12"/>
  <c r="I20" i="12"/>
  <c r="I9" i="12"/>
  <c r="I21" i="12"/>
  <c r="I22" i="12"/>
  <c r="I11" i="12"/>
  <c r="I2" i="12"/>
  <c r="I14" i="12"/>
  <c r="I5" i="12"/>
  <c r="I6" i="12"/>
  <c r="I12" i="12"/>
  <c r="I8" i="12"/>
  <c r="I15" i="12"/>
  <c r="M670" i="1"/>
  <c r="L670" i="1"/>
  <c r="F670" i="1"/>
  <c r="E670" i="1"/>
  <c r="O669" i="1"/>
  <c r="H669" i="1"/>
  <c r="O668" i="1"/>
  <c r="H668" i="1"/>
  <c r="O667" i="1"/>
  <c r="H667" i="1"/>
  <c r="O666" i="1"/>
  <c r="H666" i="1"/>
  <c r="O665" i="1"/>
  <c r="H665" i="1"/>
  <c r="O664" i="1"/>
  <c r="H664" i="1"/>
  <c r="O663" i="1"/>
  <c r="H663" i="1"/>
  <c r="O662" i="1"/>
  <c r="H662" i="1"/>
  <c r="O661" i="1"/>
  <c r="H661" i="1"/>
  <c r="O660" i="1"/>
  <c r="H660" i="1"/>
  <c r="M657" i="1"/>
  <c r="L657" i="1"/>
  <c r="F657" i="1"/>
  <c r="E657" i="1"/>
  <c r="O656" i="1"/>
  <c r="H656" i="1"/>
  <c r="O655" i="1"/>
  <c r="H655" i="1"/>
  <c r="O654" i="1"/>
  <c r="H654" i="1"/>
  <c r="O653" i="1"/>
  <c r="H653" i="1"/>
  <c r="O652" i="1"/>
  <c r="H652" i="1"/>
  <c r="O651" i="1"/>
  <c r="H651" i="1"/>
  <c r="O650" i="1"/>
  <c r="H650" i="1"/>
  <c r="O649" i="1"/>
  <c r="H649" i="1"/>
  <c r="O648" i="1"/>
  <c r="H648" i="1"/>
  <c r="O647" i="1"/>
  <c r="H647" i="1"/>
  <c r="M644" i="1"/>
  <c r="L644" i="1"/>
  <c r="F644" i="1"/>
  <c r="E644" i="1"/>
  <c r="O643" i="1"/>
  <c r="H643" i="1"/>
  <c r="O642" i="1"/>
  <c r="H642" i="1"/>
  <c r="O641" i="1"/>
  <c r="H641" i="1"/>
  <c r="O640" i="1"/>
  <c r="H640" i="1"/>
  <c r="O639" i="1"/>
  <c r="H639" i="1"/>
  <c r="O638" i="1"/>
  <c r="H638" i="1"/>
  <c r="O637" i="1"/>
  <c r="H637" i="1"/>
  <c r="O636" i="1"/>
  <c r="H636" i="1"/>
  <c r="O635" i="1"/>
  <c r="H635" i="1"/>
  <c r="O634" i="1"/>
  <c r="H634" i="1"/>
  <c r="M631" i="1"/>
  <c r="L631" i="1"/>
  <c r="F631" i="1"/>
  <c r="E631" i="1"/>
  <c r="O630" i="1"/>
  <c r="H630" i="1"/>
  <c r="O629" i="1"/>
  <c r="H629" i="1"/>
  <c r="O628" i="1"/>
  <c r="H628" i="1"/>
  <c r="O627" i="1"/>
  <c r="H627" i="1"/>
  <c r="O626" i="1"/>
  <c r="H626" i="1"/>
  <c r="O625" i="1"/>
  <c r="H625" i="1"/>
  <c r="O624" i="1"/>
  <c r="H624" i="1"/>
  <c r="O623" i="1"/>
  <c r="H623" i="1"/>
  <c r="O622" i="1"/>
  <c r="H622" i="1"/>
  <c r="O621" i="1"/>
  <c r="H621" i="1"/>
  <c r="M618" i="1"/>
  <c r="L618" i="1"/>
  <c r="F618" i="1"/>
  <c r="E618" i="1"/>
  <c r="O617" i="1"/>
  <c r="H617" i="1"/>
  <c r="O616" i="1"/>
  <c r="H616" i="1"/>
  <c r="O615" i="1"/>
  <c r="H615" i="1"/>
  <c r="O614" i="1"/>
  <c r="H614" i="1"/>
  <c r="O613" i="1"/>
  <c r="H613" i="1"/>
  <c r="O612" i="1"/>
  <c r="H612" i="1"/>
  <c r="O611" i="1"/>
  <c r="H611" i="1"/>
  <c r="O610" i="1"/>
  <c r="H610" i="1"/>
  <c r="O609" i="1"/>
  <c r="H609" i="1"/>
  <c r="O608" i="1"/>
  <c r="H608" i="1"/>
  <c r="M605" i="1"/>
  <c r="L605" i="1"/>
  <c r="F605" i="1"/>
  <c r="E605" i="1"/>
  <c r="O604" i="1"/>
  <c r="H604" i="1"/>
  <c r="O603" i="1"/>
  <c r="H603" i="1"/>
  <c r="O602" i="1"/>
  <c r="H602" i="1"/>
  <c r="O601" i="1"/>
  <c r="H601" i="1"/>
  <c r="O600" i="1"/>
  <c r="H600" i="1"/>
  <c r="O599" i="1"/>
  <c r="H599" i="1"/>
  <c r="O598" i="1"/>
  <c r="H598" i="1"/>
  <c r="O597" i="1"/>
  <c r="H597" i="1"/>
  <c r="O596" i="1"/>
  <c r="H596" i="1"/>
  <c r="O595" i="1"/>
  <c r="H595" i="1"/>
  <c r="M592" i="1"/>
  <c r="L592" i="1"/>
  <c r="F592" i="1"/>
  <c r="E592" i="1"/>
  <c r="O591" i="1"/>
  <c r="H591" i="1"/>
  <c r="O590" i="1"/>
  <c r="H590" i="1"/>
  <c r="O589" i="1"/>
  <c r="H589" i="1"/>
  <c r="O588" i="1"/>
  <c r="H588" i="1"/>
  <c r="O587" i="1"/>
  <c r="H587" i="1"/>
  <c r="O586" i="1"/>
  <c r="H586" i="1"/>
  <c r="O585" i="1"/>
  <c r="H585" i="1"/>
  <c r="O584" i="1"/>
  <c r="H584" i="1"/>
  <c r="O583" i="1"/>
  <c r="H583" i="1"/>
  <c r="O582" i="1"/>
  <c r="H582" i="1"/>
  <c r="M579" i="1"/>
  <c r="L579" i="1"/>
  <c r="F579" i="1"/>
  <c r="E579" i="1"/>
  <c r="O578" i="1"/>
  <c r="H578" i="1"/>
  <c r="O577" i="1"/>
  <c r="H577" i="1"/>
  <c r="O576" i="1"/>
  <c r="H576" i="1"/>
  <c r="O575" i="1"/>
  <c r="H575" i="1"/>
  <c r="O574" i="1"/>
  <c r="H574" i="1"/>
  <c r="O573" i="1"/>
  <c r="H573" i="1"/>
  <c r="O572" i="1"/>
  <c r="H572" i="1"/>
  <c r="O571" i="1"/>
  <c r="H571" i="1"/>
  <c r="O570" i="1"/>
  <c r="H570" i="1"/>
  <c r="O569" i="1"/>
  <c r="H569" i="1"/>
  <c r="M566" i="1"/>
  <c r="L566" i="1"/>
  <c r="F566" i="1"/>
  <c r="E566" i="1"/>
  <c r="O565" i="1"/>
  <c r="H565" i="1"/>
  <c r="O564" i="1"/>
  <c r="H564" i="1"/>
  <c r="O563" i="1"/>
  <c r="H563" i="1"/>
  <c r="O562" i="1"/>
  <c r="H562" i="1"/>
  <c r="O561" i="1"/>
  <c r="H561" i="1"/>
  <c r="O560" i="1"/>
  <c r="H560" i="1"/>
  <c r="O559" i="1"/>
  <c r="H559" i="1"/>
  <c r="O558" i="1"/>
  <c r="H558" i="1"/>
  <c r="O557" i="1"/>
  <c r="H557" i="1"/>
  <c r="O556" i="1"/>
  <c r="H556" i="1"/>
  <c r="M553" i="1"/>
  <c r="L553" i="1"/>
  <c r="F553" i="1"/>
  <c r="E553" i="1"/>
  <c r="O552" i="1"/>
  <c r="H552" i="1"/>
  <c r="O551" i="1"/>
  <c r="H551" i="1"/>
  <c r="O550" i="1"/>
  <c r="H550" i="1"/>
  <c r="O549" i="1"/>
  <c r="H549" i="1"/>
  <c r="O548" i="1"/>
  <c r="H548" i="1"/>
  <c r="O547" i="1"/>
  <c r="H547" i="1"/>
  <c r="O546" i="1"/>
  <c r="H546" i="1"/>
  <c r="O545" i="1"/>
  <c r="H545" i="1"/>
  <c r="O544" i="1"/>
  <c r="H544" i="1"/>
  <c r="O543" i="1"/>
  <c r="H543" i="1"/>
  <c r="M540" i="1"/>
  <c r="L540" i="1"/>
  <c r="F540" i="1"/>
  <c r="E540" i="1"/>
  <c r="O539" i="1"/>
  <c r="H539" i="1"/>
  <c r="O538" i="1"/>
  <c r="H538" i="1"/>
  <c r="O537" i="1"/>
  <c r="H537" i="1"/>
  <c r="O536" i="1"/>
  <c r="H536" i="1"/>
  <c r="O535" i="1"/>
  <c r="H535" i="1"/>
  <c r="O534" i="1"/>
  <c r="H534" i="1"/>
  <c r="O533" i="1"/>
  <c r="H533" i="1"/>
  <c r="O532" i="1"/>
  <c r="H532" i="1"/>
  <c r="O531" i="1"/>
  <c r="H531" i="1"/>
  <c r="O530" i="1"/>
  <c r="H530" i="1"/>
  <c r="M527" i="1"/>
  <c r="L527" i="1"/>
  <c r="F527" i="1"/>
  <c r="E527" i="1"/>
  <c r="O526" i="1"/>
  <c r="H526" i="1"/>
  <c r="O525" i="1"/>
  <c r="H525" i="1"/>
  <c r="O524" i="1"/>
  <c r="H524" i="1"/>
  <c r="O523" i="1"/>
  <c r="H523" i="1"/>
  <c r="O522" i="1"/>
  <c r="H522" i="1"/>
  <c r="O521" i="1"/>
  <c r="H521" i="1"/>
  <c r="O520" i="1"/>
  <c r="H520" i="1"/>
  <c r="O519" i="1"/>
  <c r="H519" i="1"/>
  <c r="O518" i="1"/>
  <c r="H518" i="1"/>
  <c r="O517" i="1"/>
  <c r="H517" i="1"/>
  <c r="M514" i="1"/>
  <c r="L514" i="1"/>
  <c r="F514" i="1"/>
  <c r="E514" i="1"/>
  <c r="O513" i="1"/>
  <c r="H513" i="1"/>
  <c r="O512" i="1"/>
  <c r="H512" i="1"/>
  <c r="O511" i="1"/>
  <c r="H511" i="1"/>
  <c r="O510" i="1"/>
  <c r="H510" i="1"/>
  <c r="O509" i="1"/>
  <c r="H509" i="1"/>
  <c r="O508" i="1"/>
  <c r="H508" i="1"/>
  <c r="O507" i="1"/>
  <c r="H507" i="1"/>
  <c r="O506" i="1"/>
  <c r="H506" i="1"/>
  <c r="O505" i="1"/>
  <c r="H505" i="1"/>
  <c r="O504" i="1"/>
  <c r="H504" i="1"/>
  <c r="M501" i="1"/>
  <c r="L501" i="1"/>
  <c r="F501" i="1"/>
  <c r="E501" i="1"/>
  <c r="O500" i="1"/>
  <c r="H500" i="1"/>
  <c r="O499" i="1"/>
  <c r="H499" i="1"/>
  <c r="O498" i="1"/>
  <c r="H498" i="1"/>
  <c r="O497" i="1"/>
  <c r="H497" i="1"/>
  <c r="O496" i="1"/>
  <c r="H496" i="1"/>
  <c r="O495" i="1"/>
  <c r="H495" i="1"/>
  <c r="O494" i="1"/>
  <c r="H494" i="1"/>
  <c r="O493" i="1"/>
  <c r="H493" i="1"/>
  <c r="O492" i="1"/>
  <c r="H492" i="1"/>
  <c r="O491" i="1"/>
  <c r="H491" i="1"/>
  <c r="M488" i="1"/>
  <c r="L488" i="1"/>
  <c r="F488" i="1"/>
  <c r="E488" i="1"/>
  <c r="O487" i="1"/>
  <c r="H487" i="1"/>
  <c r="O486" i="1"/>
  <c r="H486" i="1"/>
  <c r="O485" i="1"/>
  <c r="H485" i="1"/>
  <c r="O484" i="1"/>
  <c r="H484" i="1"/>
  <c r="O483" i="1"/>
  <c r="H483" i="1"/>
  <c r="O482" i="1"/>
  <c r="H482" i="1"/>
  <c r="O481" i="1"/>
  <c r="H481" i="1"/>
  <c r="O480" i="1"/>
  <c r="H480" i="1"/>
  <c r="O479" i="1"/>
  <c r="H479" i="1"/>
  <c r="O478" i="1"/>
  <c r="H478" i="1"/>
  <c r="M475" i="1"/>
  <c r="L475" i="1"/>
  <c r="F475" i="1"/>
  <c r="E475" i="1"/>
  <c r="O474" i="1"/>
  <c r="H474" i="1"/>
  <c r="O473" i="1"/>
  <c r="H473" i="1"/>
  <c r="O472" i="1"/>
  <c r="H472" i="1"/>
  <c r="O471" i="1"/>
  <c r="H471" i="1"/>
  <c r="O470" i="1"/>
  <c r="H470" i="1"/>
  <c r="O469" i="1"/>
  <c r="H469" i="1"/>
  <c r="O468" i="1"/>
  <c r="H468" i="1"/>
  <c r="O467" i="1"/>
  <c r="H467" i="1"/>
  <c r="O466" i="1"/>
  <c r="H466" i="1"/>
  <c r="O465" i="1"/>
  <c r="H465" i="1"/>
  <c r="M462" i="1"/>
  <c r="L462" i="1"/>
  <c r="F462" i="1"/>
  <c r="E462" i="1"/>
  <c r="O461" i="1"/>
  <c r="H461" i="1"/>
  <c r="O460" i="1"/>
  <c r="H460" i="1"/>
  <c r="O459" i="1"/>
  <c r="H459" i="1"/>
  <c r="O458" i="1"/>
  <c r="H458" i="1"/>
  <c r="O457" i="1"/>
  <c r="H457" i="1"/>
  <c r="O456" i="1"/>
  <c r="H456" i="1"/>
  <c r="O455" i="1"/>
  <c r="H455" i="1"/>
  <c r="O454" i="1"/>
  <c r="H454" i="1"/>
  <c r="O453" i="1"/>
  <c r="H453" i="1"/>
  <c r="O452" i="1"/>
  <c r="H452" i="1"/>
  <c r="M449" i="1"/>
  <c r="L449" i="1"/>
  <c r="F449" i="1"/>
  <c r="E449" i="1"/>
  <c r="O448" i="1"/>
  <c r="H448" i="1"/>
  <c r="O447" i="1"/>
  <c r="H447" i="1"/>
  <c r="O446" i="1"/>
  <c r="H446" i="1"/>
  <c r="O445" i="1"/>
  <c r="H445" i="1"/>
  <c r="O444" i="1"/>
  <c r="H444" i="1"/>
  <c r="O443" i="1"/>
  <c r="H443" i="1"/>
  <c r="O442" i="1"/>
  <c r="H442" i="1"/>
  <c r="O441" i="1"/>
  <c r="H441" i="1"/>
  <c r="O440" i="1"/>
  <c r="H440" i="1"/>
  <c r="O439" i="1"/>
  <c r="H439" i="1"/>
  <c r="M436" i="1"/>
  <c r="L436" i="1"/>
  <c r="F436" i="1"/>
  <c r="E436" i="1"/>
  <c r="O435" i="1"/>
  <c r="H435" i="1"/>
  <c r="O434" i="1"/>
  <c r="H434" i="1"/>
  <c r="O433" i="1"/>
  <c r="H433" i="1"/>
  <c r="O432" i="1"/>
  <c r="H432" i="1"/>
  <c r="O431" i="1"/>
  <c r="H431" i="1"/>
  <c r="O430" i="1"/>
  <c r="H430" i="1"/>
  <c r="O429" i="1"/>
  <c r="H429" i="1"/>
  <c r="O428" i="1"/>
  <c r="H428" i="1"/>
  <c r="O427" i="1"/>
  <c r="H427" i="1"/>
  <c r="O426" i="1"/>
  <c r="H426" i="1"/>
  <c r="M423" i="1"/>
  <c r="L423" i="1"/>
  <c r="F423" i="1"/>
  <c r="E423" i="1"/>
  <c r="O422" i="1"/>
  <c r="H422" i="1"/>
  <c r="O421" i="1"/>
  <c r="H421" i="1"/>
  <c r="O420" i="1"/>
  <c r="H420" i="1"/>
  <c r="O419" i="1"/>
  <c r="H419" i="1"/>
  <c r="O418" i="1"/>
  <c r="H418" i="1"/>
  <c r="O417" i="1"/>
  <c r="H417" i="1"/>
  <c r="O416" i="1"/>
  <c r="H416" i="1"/>
  <c r="O415" i="1"/>
  <c r="H415" i="1"/>
  <c r="O414" i="1"/>
  <c r="H414" i="1"/>
  <c r="O413" i="1"/>
  <c r="H413" i="1"/>
  <c r="M410" i="1"/>
  <c r="L410" i="1"/>
  <c r="F410" i="1"/>
  <c r="E410" i="1"/>
  <c r="O409" i="1"/>
  <c r="H409" i="1"/>
  <c r="O408" i="1"/>
  <c r="H408" i="1"/>
  <c r="O407" i="1"/>
  <c r="H407" i="1"/>
  <c r="O406" i="1"/>
  <c r="H406" i="1"/>
  <c r="O405" i="1"/>
  <c r="H405" i="1"/>
  <c r="O404" i="1"/>
  <c r="H404" i="1"/>
  <c r="O403" i="1"/>
  <c r="H403" i="1"/>
  <c r="O402" i="1"/>
  <c r="H402" i="1"/>
  <c r="O401" i="1"/>
  <c r="H401" i="1"/>
  <c r="O400" i="1"/>
  <c r="H400" i="1"/>
  <c r="M397" i="1"/>
  <c r="L397" i="1"/>
  <c r="F397" i="1"/>
  <c r="E397" i="1"/>
  <c r="O396" i="1"/>
  <c r="H396" i="1"/>
  <c r="O395" i="1"/>
  <c r="H395" i="1"/>
  <c r="O394" i="1"/>
  <c r="H394" i="1"/>
  <c r="O393" i="1"/>
  <c r="H393" i="1"/>
  <c r="O392" i="1"/>
  <c r="H392" i="1"/>
  <c r="O391" i="1"/>
  <c r="H391" i="1"/>
  <c r="O390" i="1"/>
  <c r="H390" i="1"/>
  <c r="O389" i="1"/>
  <c r="H389" i="1"/>
  <c r="O388" i="1"/>
  <c r="H388" i="1"/>
  <c r="O387" i="1"/>
  <c r="H387" i="1"/>
  <c r="M384" i="1"/>
  <c r="L384" i="1"/>
  <c r="F384" i="1"/>
  <c r="E384" i="1"/>
  <c r="O383" i="1"/>
  <c r="H383" i="1"/>
  <c r="O382" i="1"/>
  <c r="H382" i="1"/>
  <c r="O381" i="1"/>
  <c r="H381" i="1"/>
  <c r="O380" i="1"/>
  <c r="H380" i="1"/>
  <c r="O379" i="1"/>
  <c r="H379" i="1"/>
  <c r="O378" i="1"/>
  <c r="H378" i="1"/>
  <c r="O377" i="1"/>
  <c r="H377" i="1"/>
  <c r="O376" i="1"/>
  <c r="H376" i="1"/>
  <c r="O375" i="1"/>
  <c r="H375" i="1"/>
  <c r="O374" i="1"/>
  <c r="H374" i="1"/>
  <c r="M371" i="1"/>
  <c r="L371" i="1"/>
  <c r="F371" i="1"/>
  <c r="E371" i="1"/>
  <c r="O370" i="1"/>
  <c r="H370" i="1"/>
  <c r="O369" i="1"/>
  <c r="H369" i="1"/>
  <c r="O368" i="1"/>
  <c r="H368" i="1"/>
  <c r="O367" i="1"/>
  <c r="H367" i="1"/>
  <c r="O366" i="1"/>
  <c r="H366" i="1"/>
  <c r="O365" i="1"/>
  <c r="H365" i="1"/>
  <c r="O364" i="1"/>
  <c r="H364" i="1"/>
  <c r="O363" i="1"/>
  <c r="H363" i="1"/>
  <c r="O362" i="1"/>
  <c r="H362" i="1"/>
  <c r="O361" i="1"/>
  <c r="H361" i="1"/>
  <c r="M358" i="1"/>
  <c r="L358" i="1"/>
  <c r="F358" i="1"/>
  <c r="E358" i="1"/>
  <c r="O357" i="1"/>
  <c r="H357" i="1"/>
  <c r="O356" i="1"/>
  <c r="H356" i="1"/>
  <c r="O355" i="1"/>
  <c r="H355" i="1"/>
  <c r="O354" i="1"/>
  <c r="H354" i="1"/>
  <c r="O353" i="1"/>
  <c r="H353" i="1"/>
  <c r="O352" i="1"/>
  <c r="H352" i="1"/>
  <c r="O351" i="1"/>
  <c r="H351" i="1"/>
  <c r="O350" i="1"/>
  <c r="H350" i="1"/>
  <c r="O349" i="1"/>
  <c r="H349" i="1"/>
  <c r="O348" i="1"/>
  <c r="H348" i="1"/>
  <c r="M345" i="1"/>
  <c r="L345" i="1"/>
  <c r="F345" i="1"/>
  <c r="E345" i="1"/>
  <c r="O344" i="1"/>
  <c r="H344" i="1"/>
  <c r="O343" i="1"/>
  <c r="H343" i="1"/>
  <c r="O342" i="1"/>
  <c r="H342" i="1"/>
  <c r="O341" i="1"/>
  <c r="H341" i="1"/>
  <c r="O340" i="1"/>
  <c r="H340" i="1"/>
  <c r="O339" i="1"/>
  <c r="H339" i="1"/>
  <c r="O338" i="1"/>
  <c r="H338" i="1"/>
  <c r="O337" i="1"/>
  <c r="H337" i="1"/>
  <c r="O336" i="1"/>
  <c r="H336" i="1"/>
  <c r="O335" i="1"/>
  <c r="H335" i="1"/>
  <c r="M332" i="1"/>
  <c r="L332" i="1"/>
  <c r="F332" i="1"/>
  <c r="E332" i="1"/>
  <c r="O331" i="1"/>
  <c r="H331" i="1"/>
  <c r="O330" i="1"/>
  <c r="H330" i="1"/>
  <c r="O329" i="1"/>
  <c r="H329" i="1"/>
  <c r="O328" i="1"/>
  <c r="H328" i="1"/>
  <c r="O327" i="1"/>
  <c r="H327" i="1"/>
  <c r="O326" i="1"/>
  <c r="H326" i="1"/>
  <c r="O325" i="1"/>
  <c r="H325" i="1"/>
  <c r="O324" i="1"/>
  <c r="H324" i="1"/>
  <c r="O323" i="1"/>
  <c r="H323" i="1"/>
  <c r="O322" i="1"/>
  <c r="H322" i="1"/>
  <c r="M319" i="1"/>
  <c r="L319" i="1"/>
  <c r="F319" i="1"/>
  <c r="E319" i="1"/>
  <c r="O318" i="1"/>
  <c r="H318" i="1"/>
  <c r="O317" i="1"/>
  <c r="H317" i="1"/>
  <c r="O316" i="1"/>
  <c r="H316" i="1"/>
  <c r="O315" i="1"/>
  <c r="H315" i="1"/>
  <c r="O314" i="1"/>
  <c r="H314" i="1"/>
  <c r="O313" i="1"/>
  <c r="H313" i="1"/>
  <c r="O312" i="1"/>
  <c r="H312" i="1"/>
  <c r="O311" i="1"/>
  <c r="H311" i="1"/>
  <c r="O310" i="1"/>
  <c r="H310" i="1"/>
  <c r="O309" i="1"/>
  <c r="H309" i="1"/>
  <c r="M306" i="1"/>
  <c r="L306" i="1"/>
  <c r="F306" i="1"/>
  <c r="E306" i="1"/>
  <c r="O305" i="1"/>
  <c r="H305" i="1"/>
  <c r="O304" i="1"/>
  <c r="H304" i="1"/>
  <c r="O303" i="1"/>
  <c r="H303" i="1"/>
  <c r="O302" i="1"/>
  <c r="H302" i="1"/>
  <c r="O301" i="1"/>
  <c r="H301" i="1"/>
  <c r="O300" i="1"/>
  <c r="H300" i="1"/>
  <c r="O299" i="1"/>
  <c r="H299" i="1"/>
  <c r="O298" i="1"/>
  <c r="H298" i="1"/>
  <c r="O297" i="1"/>
  <c r="H297" i="1"/>
  <c r="O296" i="1"/>
  <c r="H296" i="1"/>
  <c r="M293" i="1"/>
  <c r="L293" i="1"/>
  <c r="F293" i="1"/>
  <c r="E293" i="1"/>
  <c r="O292" i="1"/>
  <c r="H292" i="1"/>
  <c r="O291" i="1"/>
  <c r="H291" i="1"/>
  <c r="O290" i="1"/>
  <c r="H290" i="1"/>
  <c r="O289" i="1"/>
  <c r="H289" i="1"/>
  <c r="O288" i="1"/>
  <c r="H288" i="1"/>
  <c r="O287" i="1"/>
  <c r="H287" i="1"/>
  <c r="O286" i="1"/>
  <c r="H286" i="1"/>
  <c r="O285" i="1"/>
  <c r="H285" i="1"/>
  <c r="O284" i="1"/>
  <c r="H284" i="1"/>
  <c r="O283" i="1"/>
  <c r="H283" i="1"/>
  <c r="M280" i="1"/>
  <c r="L280" i="1"/>
  <c r="F280" i="1"/>
  <c r="E280" i="1"/>
  <c r="O279" i="1"/>
  <c r="H279" i="1"/>
  <c r="O278" i="1"/>
  <c r="H278" i="1"/>
  <c r="O277" i="1"/>
  <c r="H277" i="1"/>
  <c r="O276" i="1"/>
  <c r="H276" i="1"/>
  <c r="O275" i="1"/>
  <c r="H275" i="1"/>
  <c r="O274" i="1"/>
  <c r="H274" i="1"/>
  <c r="O273" i="1"/>
  <c r="H273" i="1"/>
  <c r="O272" i="1"/>
  <c r="H272" i="1"/>
  <c r="O271" i="1"/>
  <c r="H271" i="1"/>
  <c r="O270" i="1"/>
  <c r="H270" i="1"/>
  <c r="M267" i="1"/>
  <c r="L267" i="1"/>
  <c r="F267" i="1"/>
  <c r="E267" i="1"/>
  <c r="O266" i="1"/>
  <c r="H266" i="1"/>
  <c r="O265" i="1"/>
  <c r="H265" i="1"/>
  <c r="O264" i="1"/>
  <c r="H264" i="1"/>
  <c r="O263" i="1"/>
  <c r="H263" i="1"/>
  <c r="O262" i="1"/>
  <c r="H262" i="1"/>
  <c r="O261" i="1"/>
  <c r="H261" i="1"/>
  <c r="O260" i="1"/>
  <c r="H260" i="1"/>
  <c r="O259" i="1"/>
  <c r="H259" i="1"/>
  <c r="O258" i="1"/>
  <c r="H258" i="1"/>
  <c r="O257" i="1"/>
  <c r="H257" i="1"/>
  <c r="M254" i="1"/>
  <c r="L254" i="1"/>
  <c r="F254" i="1"/>
  <c r="E254" i="1"/>
  <c r="O253" i="1"/>
  <c r="H253" i="1"/>
  <c r="O252" i="1"/>
  <c r="H252" i="1"/>
  <c r="O251" i="1"/>
  <c r="H251" i="1"/>
  <c r="O250" i="1"/>
  <c r="H250" i="1"/>
  <c r="O249" i="1"/>
  <c r="H249" i="1"/>
  <c r="O248" i="1"/>
  <c r="H248" i="1"/>
  <c r="O247" i="1"/>
  <c r="H247" i="1"/>
  <c r="O246" i="1"/>
  <c r="H246" i="1"/>
  <c r="O245" i="1"/>
  <c r="H245" i="1"/>
  <c r="O244" i="1"/>
  <c r="H244" i="1"/>
  <c r="M241" i="1"/>
  <c r="L241" i="1"/>
  <c r="F241" i="1"/>
  <c r="E241" i="1"/>
  <c r="O240" i="1"/>
  <c r="H240" i="1"/>
  <c r="O239" i="1"/>
  <c r="H239" i="1"/>
  <c r="O238" i="1"/>
  <c r="H238" i="1"/>
  <c r="O237" i="1"/>
  <c r="H237" i="1"/>
  <c r="O236" i="1"/>
  <c r="H236" i="1"/>
  <c r="O235" i="1"/>
  <c r="H235" i="1"/>
  <c r="O234" i="1"/>
  <c r="H234" i="1"/>
  <c r="O233" i="1"/>
  <c r="H233" i="1"/>
  <c r="O232" i="1"/>
  <c r="H232" i="1"/>
  <c r="O231" i="1"/>
  <c r="H231" i="1"/>
  <c r="M228" i="1"/>
  <c r="L228" i="1"/>
  <c r="F228" i="1"/>
  <c r="E228" i="1"/>
  <c r="O227" i="1"/>
  <c r="H227" i="1"/>
  <c r="O226" i="1"/>
  <c r="H226" i="1"/>
  <c r="O225" i="1"/>
  <c r="H225" i="1"/>
  <c r="O224" i="1"/>
  <c r="H224" i="1"/>
  <c r="O223" i="1"/>
  <c r="H223" i="1"/>
  <c r="O222" i="1"/>
  <c r="H222" i="1"/>
  <c r="O221" i="1"/>
  <c r="H221" i="1"/>
  <c r="O220" i="1"/>
  <c r="H220" i="1"/>
  <c r="O219" i="1"/>
  <c r="H219" i="1"/>
  <c r="O218" i="1"/>
  <c r="H218" i="1"/>
  <c r="M215" i="1"/>
  <c r="L215" i="1"/>
  <c r="F215" i="1"/>
  <c r="E215" i="1"/>
  <c r="O214" i="1"/>
  <c r="H214" i="1"/>
  <c r="O213" i="1"/>
  <c r="H213" i="1"/>
  <c r="O212" i="1"/>
  <c r="H212" i="1"/>
  <c r="O211" i="1"/>
  <c r="H211" i="1"/>
  <c r="O210" i="1"/>
  <c r="H210" i="1"/>
  <c r="O209" i="1"/>
  <c r="H209" i="1"/>
  <c r="O208" i="1"/>
  <c r="H208" i="1"/>
  <c r="O207" i="1"/>
  <c r="H207" i="1"/>
  <c r="O206" i="1"/>
  <c r="H206" i="1"/>
  <c r="O205" i="1"/>
  <c r="H205" i="1"/>
  <c r="M202" i="1"/>
  <c r="L202" i="1"/>
  <c r="F202" i="1"/>
  <c r="E202" i="1"/>
  <c r="O201" i="1"/>
  <c r="H201" i="1"/>
  <c r="O200" i="1"/>
  <c r="H200" i="1"/>
  <c r="O199" i="1"/>
  <c r="H199" i="1"/>
  <c r="O198" i="1"/>
  <c r="H198" i="1"/>
  <c r="O197" i="1"/>
  <c r="H197" i="1"/>
  <c r="O196" i="1"/>
  <c r="H196" i="1"/>
  <c r="O195" i="1"/>
  <c r="H195" i="1"/>
  <c r="O194" i="1"/>
  <c r="H194" i="1"/>
  <c r="O193" i="1"/>
  <c r="H193" i="1"/>
  <c r="O192" i="1"/>
  <c r="H192" i="1"/>
  <c r="M189" i="1"/>
  <c r="L189" i="1"/>
  <c r="F189" i="1"/>
  <c r="E189" i="1"/>
  <c r="O188" i="1"/>
  <c r="H188" i="1"/>
  <c r="O187" i="1"/>
  <c r="H187" i="1"/>
  <c r="O186" i="1"/>
  <c r="H186" i="1"/>
  <c r="O185" i="1"/>
  <c r="H185" i="1"/>
  <c r="O184" i="1"/>
  <c r="H184" i="1"/>
  <c r="O183" i="1"/>
  <c r="H183" i="1"/>
  <c r="O182" i="1"/>
  <c r="H182" i="1"/>
  <c r="O181" i="1"/>
  <c r="H181" i="1"/>
  <c r="O180" i="1"/>
  <c r="H180" i="1"/>
  <c r="O179" i="1"/>
  <c r="H179" i="1"/>
  <c r="M176" i="1"/>
  <c r="L176" i="1"/>
  <c r="F176" i="1"/>
  <c r="E176" i="1"/>
  <c r="O175" i="1"/>
  <c r="H175" i="1"/>
  <c r="O174" i="1"/>
  <c r="H174" i="1"/>
  <c r="O173" i="1"/>
  <c r="H173" i="1"/>
  <c r="O172" i="1"/>
  <c r="H172" i="1"/>
  <c r="O171" i="1"/>
  <c r="H171" i="1"/>
  <c r="O170" i="1"/>
  <c r="H170" i="1"/>
  <c r="O169" i="1"/>
  <c r="H169" i="1"/>
  <c r="O168" i="1"/>
  <c r="H168" i="1"/>
  <c r="O167" i="1"/>
  <c r="H167" i="1"/>
  <c r="O166" i="1"/>
  <c r="H166" i="1"/>
  <c r="M163" i="1"/>
  <c r="L163" i="1"/>
  <c r="F163" i="1"/>
  <c r="E163" i="1"/>
  <c r="O162" i="1"/>
  <c r="H162" i="1"/>
  <c r="O161" i="1"/>
  <c r="H161" i="1"/>
  <c r="O160" i="1"/>
  <c r="H160" i="1"/>
  <c r="O159" i="1"/>
  <c r="H159" i="1"/>
  <c r="O158" i="1"/>
  <c r="H158" i="1"/>
  <c r="O157" i="1"/>
  <c r="H157" i="1"/>
  <c r="O156" i="1"/>
  <c r="H156" i="1"/>
  <c r="O155" i="1"/>
  <c r="H155" i="1"/>
  <c r="O154" i="1"/>
  <c r="H154" i="1"/>
  <c r="O153" i="1"/>
  <c r="H153" i="1"/>
  <c r="M150" i="1"/>
  <c r="L150" i="1"/>
  <c r="F150" i="1"/>
  <c r="E150" i="1"/>
  <c r="O149" i="1"/>
  <c r="H149" i="1"/>
  <c r="O148" i="1"/>
  <c r="H148" i="1"/>
  <c r="O147" i="1"/>
  <c r="H147" i="1"/>
  <c r="O146" i="1"/>
  <c r="H146" i="1"/>
  <c r="O145" i="1"/>
  <c r="H145" i="1"/>
  <c r="O144" i="1"/>
  <c r="H144" i="1"/>
  <c r="O143" i="1"/>
  <c r="H143" i="1"/>
  <c r="O142" i="1"/>
  <c r="H142" i="1"/>
  <c r="O141" i="1"/>
  <c r="H141" i="1"/>
  <c r="O140" i="1"/>
  <c r="H140" i="1"/>
  <c r="M137" i="1"/>
  <c r="L137" i="1"/>
  <c r="F137" i="1"/>
  <c r="E137" i="1"/>
  <c r="O136" i="1"/>
  <c r="H136" i="1"/>
  <c r="O135" i="1"/>
  <c r="H135" i="1"/>
  <c r="O134" i="1"/>
  <c r="H134" i="1"/>
  <c r="O133" i="1"/>
  <c r="H133" i="1"/>
  <c r="O132" i="1"/>
  <c r="H132" i="1"/>
  <c r="O131" i="1"/>
  <c r="H131" i="1"/>
  <c r="O130" i="1"/>
  <c r="H130" i="1"/>
  <c r="O129" i="1"/>
  <c r="H129" i="1"/>
  <c r="O128" i="1"/>
  <c r="H128" i="1"/>
  <c r="O127" i="1"/>
  <c r="H127" i="1"/>
  <c r="M124" i="1"/>
  <c r="L124" i="1"/>
  <c r="F124" i="1"/>
  <c r="E124" i="1"/>
  <c r="O123" i="1"/>
  <c r="H123" i="1"/>
  <c r="O122" i="1"/>
  <c r="H122" i="1"/>
  <c r="O121" i="1"/>
  <c r="H121" i="1"/>
  <c r="O120" i="1"/>
  <c r="H120" i="1"/>
  <c r="O119" i="1"/>
  <c r="H119" i="1"/>
  <c r="O118" i="1"/>
  <c r="H118" i="1"/>
  <c r="O117" i="1"/>
  <c r="H117" i="1"/>
  <c r="O116" i="1"/>
  <c r="H116" i="1"/>
  <c r="O115" i="1"/>
  <c r="H115" i="1"/>
  <c r="O114" i="1"/>
  <c r="H114" i="1"/>
  <c r="M111" i="1"/>
  <c r="L111" i="1"/>
  <c r="F111" i="1"/>
  <c r="E111" i="1"/>
  <c r="O110" i="1"/>
  <c r="H110" i="1"/>
  <c r="O109" i="1"/>
  <c r="H109" i="1"/>
  <c r="O108" i="1"/>
  <c r="H108" i="1"/>
  <c r="O107" i="1"/>
  <c r="H107" i="1"/>
  <c r="O106" i="1"/>
  <c r="H106" i="1"/>
  <c r="O105" i="1"/>
  <c r="H105" i="1"/>
  <c r="O104" i="1"/>
  <c r="H104" i="1"/>
  <c r="O103" i="1"/>
  <c r="H103" i="1"/>
  <c r="O102" i="1"/>
  <c r="H102" i="1"/>
  <c r="O101" i="1"/>
  <c r="H101" i="1"/>
  <c r="M98" i="1"/>
  <c r="L98" i="1"/>
  <c r="F98" i="1"/>
  <c r="E98" i="1"/>
  <c r="O97" i="1"/>
  <c r="H97" i="1"/>
  <c r="O96" i="1"/>
  <c r="H96" i="1"/>
  <c r="O95" i="1"/>
  <c r="H95" i="1"/>
  <c r="O94" i="1"/>
  <c r="H94" i="1"/>
  <c r="O93" i="1"/>
  <c r="H93" i="1"/>
  <c r="O92" i="1"/>
  <c r="H92" i="1"/>
  <c r="O91" i="1"/>
  <c r="H91" i="1"/>
  <c r="O90" i="1"/>
  <c r="H90" i="1"/>
  <c r="O89" i="1"/>
  <c r="H89" i="1"/>
  <c r="O88" i="1"/>
  <c r="H88" i="1"/>
  <c r="M85" i="1"/>
  <c r="L85" i="1"/>
  <c r="F85" i="1"/>
  <c r="E85" i="1"/>
  <c r="O84" i="1"/>
  <c r="H84" i="1"/>
  <c r="O83" i="1"/>
  <c r="H83" i="1"/>
  <c r="O82" i="1"/>
  <c r="H82" i="1"/>
  <c r="O81" i="1"/>
  <c r="H81" i="1"/>
  <c r="O80" i="1"/>
  <c r="H80" i="1"/>
  <c r="O79" i="1"/>
  <c r="H79" i="1"/>
  <c r="O78" i="1"/>
  <c r="H78" i="1"/>
  <c r="O77" i="1"/>
  <c r="H77" i="1"/>
  <c r="O76" i="1"/>
  <c r="H76" i="1"/>
  <c r="O75" i="1"/>
  <c r="H75" i="1"/>
  <c r="M72" i="1"/>
  <c r="L72" i="1"/>
  <c r="F72" i="1"/>
  <c r="E72" i="1"/>
  <c r="O71" i="1"/>
  <c r="H71" i="1"/>
  <c r="O70" i="1"/>
  <c r="H70" i="1"/>
  <c r="O69" i="1"/>
  <c r="H69" i="1"/>
  <c r="O68" i="1"/>
  <c r="H68" i="1"/>
  <c r="O67" i="1"/>
  <c r="H67" i="1"/>
  <c r="O66" i="1"/>
  <c r="H66" i="1"/>
  <c r="O65" i="1"/>
  <c r="H65" i="1"/>
  <c r="O64" i="1"/>
  <c r="H64" i="1"/>
  <c r="O63" i="1"/>
  <c r="H63" i="1"/>
  <c r="O62" i="1"/>
  <c r="H62" i="1"/>
  <c r="M59" i="1"/>
  <c r="L59" i="1"/>
  <c r="F59" i="1"/>
  <c r="E59" i="1"/>
  <c r="O58" i="1"/>
  <c r="H58" i="1"/>
  <c r="O57" i="1"/>
  <c r="H57" i="1"/>
  <c r="O56" i="1"/>
  <c r="H56" i="1"/>
  <c r="O55" i="1"/>
  <c r="H55" i="1"/>
  <c r="O54" i="1"/>
  <c r="H54" i="1"/>
  <c r="O53" i="1"/>
  <c r="H53" i="1"/>
  <c r="O52" i="1"/>
  <c r="H52" i="1"/>
  <c r="O51" i="1"/>
  <c r="H51" i="1"/>
  <c r="O50" i="1"/>
  <c r="H50" i="1"/>
  <c r="O49" i="1"/>
  <c r="H49" i="1"/>
  <c r="M46" i="1"/>
  <c r="L46" i="1"/>
  <c r="F46" i="1"/>
  <c r="E46" i="1"/>
  <c r="O45" i="1"/>
  <c r="H45" i="1"/>
  <c r="O44" i="1"/>
  <c r="H44" i="1"/>
  <c r="O43" i="1"/>
  <c r="H43" i="1"/>
  <c r="O42" i="1"/>
  <c r="H42" i="1"/>
  <c r="O41" i="1"/>
  <c r="H41" i="1"/>
  <c r="O40" i="1"/>
  <c r="H40" i="1"/>
  <c r="O39" i="1"/>
  <c r="H39" i="1"/>
  <c r="O38" i="1"/>
  <c r="H38" i="1"/>
  <c r="O37" i="1"/>
  <c r="H37" i="1"/>
  <c r="O36" i="1"/>
  <c r="H36" i="1"/>
  <c r="M33" i="1"/>
  <c r="L33" i="1"/>
  <c r="F33" i="1"/>
  <c r="E33" i="1"/>
  <c r="O32" i="1"/>
  <c r="H32" i="1"/>
  <c r="O31" i="1"/>
  <c r="H31" i="1"/>
  <c r="O30" i="1"/>
  <c r="H30" i="1"/>
  <c r="O29" i="1"/>
  <c r="H29" i="1"/>
  <c r="O28" i="1"/>
  <c r="H28" i="1"/>
  <c r="O27" i="1"/>
  <c r="H27" i="1"/>
  <c r="O26" i="1"/>
  <c r="H26" i="1"/>
  <c r="O25" i="1"/>
  <c r="H25" i="1"/>
  <c r="O24" i="1"/>
  <c r="H24" i="1"/>
  <c r="O23" i="1"/>
  <c r="H23" i="1"/>
  <c r="M20" i="1"/>
  <c r="L20" i="1"/>
  <c r="F20" i="1"/>
  <c r="E20" i="1"/>
  <c r="O19" i="1"/>
  <c r="H19" i="1"/>
  <c r="O18" i="1"/>
  <c r="H18" i="1"/>
  <c r="O17" i="1"/>
  <c r="H17" i="1"/>
  <c r="O16" i="1"/>
  <c r="H16" i="1"/>
  <c r="O15" i="1"/>
  <c r="H15" i="1"/>
  <c r="O14" i="1"/>
  <c r="H14" i="1"/>
  <c r="O13" i="1"/>
  <c r="H13" i="1"/>
  <c r="O12" i="1"/>
  <c r="H12" i="1"/>
  <c r="O11" i="1"/>
  <c r="H11" i="1"/>
  <c r="O10" i="1"/>
  <c r="H10" i="1"/>
  <c r="H59" i="1" l="1"/>
  <c r="H423" i="1"/>
  <c r="H449" i="1"/>
  <c r="H501" i="1"/>
  <c r="H579" i="1"/>
  <c r="H605" i="1"/>
  <c r="O189" i="1"/>
  <c r="O345" i="1"/>
  <c r="O371" i="1"/>
  <c r="O410" i="1"/>
  <c r="O423" i="1"/>
  <c r="O449" i="1"/>
  <c r="O475" i="1"/>
  <c r="P465" i="1" s="1"/>
  <c r="O501" i="1"/>
  <c r="O566" i="1"/>
  <c r="O579" i="1"/>
  <c r="O657" i="1"/>
  <c r="O358" i="1"/>
  <c r="H306" i="1"/>
  <c r="H371" i="1"/>
  <c r="O319" i="1"/>
  <c r="H553" i="1"/>
  <c r="H631" i="1"/>
  <c r="H111" i="1"/>
  <c r="H189" i="1"/>
  <c r="P179" i="1" s="1"/>
  <c r="O631" i="1"/>
  <c r="H20" i="1"/>
  <c r="H267" i="1"/>
  <c r="H657" i="1"/>
  <c r="H319" i="1"/>
  <c r="H46" i="1"/>
  <c r="O20" i="1"/>
  <c r="O33" i="1"/>
  <c r="H176" i="1"/>
  <c r="O124" i="1"/>
  <c r="O176" i="1"/>
  <c r="H254" i="1"/>
  <c r="H280" i="1"/>
  <c r="H397" i="1"/>
  <c r="H475" i="1"/>
  <c r="H527" i="1"/>
  <c r="O553" i="1"/>
  <c r="O46" i="1"/>
  <c r="H72" i="1"/>
  <c r="H124" i="1"/>
  <c r="O228" i="1"/>
  <c r="O254" i="1"/>
  <c r="H332" i="1"/>
  <c r="O332" i="1"/>
  <c r="H384" i="1"/>
  <c r="H436" i="1"/>
  <c r="H462" i="1"/>
  <c r="H488" i="1"/>
  <c r="H540" i="1"/>
  <c r="H592" i="1"/>
  <c r="H618" i="1"/>
  <c r="H644" i="1"/>
  <c r="O306" i="1"/>
  <c r="P296" i="1" s="1"/>
  <c r="O397" i="1"/>
  <c r="O436" i="1"/>
  <c r="O462" i="1"/>
  <c r="O540" i="1"/>
  <c r="O644" i="1"/>
  <c r="O111" i="1"/>
  <c r="O98" i="1"/>
  <c r="O384" i="1"/>
  <c r="O527" i="1"/>
  <c r="O592" i="1"/>
  <c r="O605" i="1"/>
  <c r="H228" i="1"/>
  <c r="H566" i="1"/>
  <c r="H98" i="1"/>
  <c r="H150" i="1"/>
  <c r="O488" i="1"/>
  <c r="H33" i="1"/>
  <c r="H202" i="1"/>
  <c r="O59" i="1"/>
  <c r="H85" i="1"/>
  <c r="P75" i="1" s="1"/>
  <c r="H163" i="1"/>
  <c r="P153" i="1" s="1"/>
  <c r="H358" i="1"/>
  <c r="O514" i="1"/>
  <c r="O618" i="1"/>
  <c r="O670" i="1"/>
  <c r="O72" i="1"/>
  <c r="O150" i="1"/>
  <c r="H410" i="1"/>
  <c r="H137" i="1"/>
  <c r="O85" i="1"/>
  <c r="O137" i="1"/>
  <c r="O163" i="1"/>
  <c r="H215" i="1"/>
  <c r="H241" i="1"/>
  <c r="H293" i="1"/>
  <c r="P283" i="1" s="1"/>
  <c r="H514" i="1"/>
  <c r="H670" i="1"/>
  <c r="P660" i="1" s="1"/>
  <c r="O202" i="1"/>
  <c r="O215" i="1"/>
  <c r="O241" i="1"/>
  <c r="O267" i="1"/>
  <c r="O280" i="1"/>
  <c r="O293" i="1"/>
  <c r="H345" i="1"/>
  <c r="P504" i="1" l="1"/>
  <c r="P400" i="1"/>
  <c r="P36" i="1"/>
  <c r="P114" i="1"/>
  <c r="P231" i="1"/>
  <c r="P257" i="1"/>
  <c r="P595" i="1"/>
  <c r="P270" i="1"/>
  <c r="P49" i="1"/>
  <c r="P478" i="1"/>
  <c r="P244" i="1"/>
  <c r="P361" i="1"/>
  <c r="P647" i="1"/>
  <c r="P140" i="1"/>
  <c r="P517" i="1"/>
  <c r="P62" i="1"/>
  <c r="P127" i="1"/>
  <c r="P309" i="1"/>
  <c r="P556" i="1"/>
  <c r="P582" i="1"/>
  <c r="P335" i="1"/>
  <c r="P569" i="1"/>
  <c r="P491" i="1"/>
  <c r="P374" i="1"/>
  <c r="P166" i="1"/>
  <c r="P439" i="1"/>
  <c r="P205" i="1"/>
  <c r="P413" i="1"/>
  <c r="P192" i="1"/>
  <c r="P348" i="1"/>
  <c r="P23" i="1"/>
  <c r="P10" i="1"/>
  <c r="P608" i="1"/>
  <c r="P387" i="1"/>
  <c r="P621" i="1"/>
  <c r="P322" i="1"/>
  <c r="P634" i="1"/>
  <c r="P88" i="1"/>
  <c r="P101" i="1"/>
  <c r="P218" i="1"/>
  <c r="P530" i="1"/>
  <c r="P543" i="1"/>
  <c r="P452" i="1"/>
  <c r="P426" i="1"/>
  <c r="E44" i="9"/>
  <c r="D41" i="9"/>
  <c r="E41" i="9" s="1"/>
  <c r="D39" i="9"/>
  <c r="E32" i="9"/>
  <c r="E26" i="9"/>
  <c r="E6" i="7"/>
  <c r="F80" i="6"/>
  <c r="F54" i="6"/>
  <c r="E2" i="2"/>
</calcChain>
</file>

<file path=xl/sharedStrings.xml><?xml version="1.0" encoding="utf-8"?>
<sst xmlns="http://schemas.openxmlformats.org/spreadsheetml/2006/main" count="2508" uniqueCount="410">
  <si>
    <t>学习成绩</t>
  </si>
  <si>
    <t>1）学位课*学分*1，非学位课*学分*0.8，然后进行加权平均。（总分=（学位课总分+非学位课总分）/（学位课学分+非学位课学分*0.8））</t>
  </si>
  <si>
    <t>2）外语免修成绩按75分计算；按学校文件规定，英语课程未取得学分前，成绩不计算</t>
  </si>
  <si>
    <t>3）已选修按实际分数计算，优秀按90分计算，良好按80分计算。</t>
  </si>
  <si>
    <t>通过和免修按75分计算。</t>
  </si>
  <si>
    <t>系奖学金评审委员会将根据研究生管理信息系统导出成绩进行审核。</t>
  </si>
  <si>
    <t>教育心理学研究</t>
  </si>
  <si>
    <t>专业学位课</t>
  </si>
  <si>
    <t>逻辑与思维方法</t>
  </si>
  <si>
    <t>公共素质课</t>
  </si>
  <si>
    <t>研究生英语能力提升</t>
  </si>
  <si>
    <t>公共学位课</t>
  </si>
  <si>
    <t>高级心理咨询</t>
  </si>
  <si>
    <t>专业选修课</t>
  </si>
  <si>
    <t>高级心理统计</t>
  </si>
  <si>
    <t>现代心理学进展</t>
  </si>
  <si>
    <t>中国特色社会主义理论与实践研究</t>
  </si>
  <si>
    <t>研究生英语基础技能</t>
  </si>
  <si>
    <t>发展心理学研究</t>
  </si>
  <si>
    <t>自然辩证法概论</t>
  </si>
  <si>
    <t>社会心理学理论与方法</t>
  </si>
  <si>
    <r>
      <rPr>
        <b/>
        <sz val="12"/>
        <color theme="1"/>
        <rFont val="宋体"/>
        <charset val="134"/>
      </rPr>
      <t>学号</t>
    </r>
  </si>
  <si>
    <r>
      <rPr>
        <b/>
        <sz val="12"/>
        <color theme="1"/>
        <rFont val="宋体"/>
        <charset val="134"/>
      </rPr>
      <t>具体内容</t>
    </r>
  </si>
  <si>
    <r>
      <rPr>
        <b/>
        <sz val="12"/>
        <color theme="1"/>
        <rFont val="宋体"/>
        <charset val="134"/>
      </rPr>
      <t>分数</t>
    </r>
  </si>
  <si>
    <r>
      <rPr>
        <b/>
        <sz val="12"/>
        <color theme="1"/>
        <rFont val="宋体"/>
        <charset val="134"/>
      </rPr>
      <t>总分</t>
    </r>
  </si>
  <si>
    <r>
      <rPr>
        <b/>
        <sz val="12"/>
        <color theme="1"/>
        <rFont val="宋体"/>
        <charset val="134"/>
      </rPr>
      <t>证明材料</t>
    </r>
  </si>
  <si>
    <r>
      <rPr>
        <b/>
        <sz val="12"/>
        <color theme="1"/>
        <rFont val="宋体"/>
        <charset val="134"/>
      </rPr>
      <t>备注</t>
    </r>
  </si>
  <si>
    <r>
      <rPr>
        <b/>
        <sz val="11"/>
        <color rgb="FFFF0000"/>
        <rFont val="宋体"/>
        <charset val="134"/>
      </rPr>
      <t>评奖周期</t>
    </r>
    <r>
      <rPr>
        <sz val="11"/>
        <color rgb="FFFF0000"/>
        <rFont val="宋体"/>
        <charset val="134"/>
      </rPr>
      <t>：2018.9（初）-2019.8(底)</t>
    </r>
  </si>
  <si>
    <r>
      <rPr>
        <sz val="11"/>
        <color theme="1"/>
        <rFont val="Times New Roman"/>
        <family val="1"/>
      </rPr>
      <t>2019</t>
    </r>
    <r>
      <rPr>
        <sz val="11"/>
        <color theme="1"/>
        <rFont val="宋体"/>
        <charset val="134"/>
      </rPr>
      <t>中国视觉科学会议摘要</t>
    </r>
    <r>
      <rPr>
        <sz val="11"/>
        <color theme="1"/>
        <rFont val="Times New Roman"/>
        <family val="1"/>
      </rPr>
      <t xml:space="preserve">. </t>
    </r>
    <r>
      <rPr>
        <i/>
        <sz val="11"/>
        <color theme="1"/>
        <rFont val="宋体"/>
        <charset val="134"/>
      </rPr>
      <t>国内专业会议摘要</t>
    </r>
    <r>
      <rPr>
        <sz val="11"/>
        <color theme="1"/>
        <rFont val="Times New Roman"/>
        <family val="1"/>
      </rPr>
      <t xml:space="preserve">. </t>
    </r>
    <r>
      <rPr>
        <sz val="11"/>
        <color theme="1"/>
        <rFont val="宋体"/>
        <charset val="134"/>
      </rPr>
      <t>申请加分：</t>
    </r>
    <r>
      <rPr>
        <sz val="11"/>
        <color theme="1"/>
        <rFont val="Times New Roman"/>
        <family val="1"/>
      </rPr>
      <t>2</t>
    </r>
    <r>
      <rPr>
        <sz val="11"/>
        <color theme="1"/>
        <rFont val="宋体"/>
        <charset val="134"/>
      </rPr>
      <t>分</t>
    </r>
  </si>
  <si>
    <t>会议接收通知</t>
  </si>
  <si>
    <r>
      <rPr>
        <sz val="11"/>
        <color theme="1"/>
        <rFont val="宋体"/>
        <charset val="134"/>
      </rPr>
      <t>中国心理学会发展心理专业委员会第十五届学术年会.</t>
    </r>
    <r>
      <rPr>
        <i/>
        <sz val="11"/>
        <color theme="1"/>
        <rFont val="宋体"/>
        <charset val="134"/>
      </rPr>
      <t>国内专业会议摘要.</t>
    </r>
    <r>
      <rPr>
        <sz val="11"/>
        <color theme="1"/>
        <rFont val="宋体"/>
        <charset val="134"/>
      </rPr>
      <t>申请加分：2分</t>
    </r>
  </si>
  <si>
    <t>会议摘要和报告证明</t>
  </si>
  <si>
    <r>
      <rPr>
        <sz val="11"/>
        <color theme="1"/>
        <rFont val="宋体"/>
        <charset val="134"/>
      </rPr>
      <t>第十六届欧洲心理学大会会议摘要.</t>
    </r>
    <r>
      <rPr>
        <i/>
        <sz val="11"/>
        <color theme="1"/>
        <rFont val="宋体"/>
        <charset val="134"/>
      </rPr>
      <t>国际会议论文摘要</t>
    </r>
    <r>
      <rPr>
        <sz val="11"/>
        <color theme="1"/>
        <rFont val="宋体"/>
        <charset val="134"/>
      </rPr>
      <t>.一作，申请加分：5分</t>
    </r>
  </si>
  <si>
    <t>录用通知和会议手册</t>
  </si>
  <si>
    <r>
      <rPr>
        <sz val="11"/>
        <color theme="1"/>
        <rFont val="宋体"/>
        <charset val="134"/>
      </rPr>
      <t>第十七次全国精神医学学术大会.</t>
    </r>
    <r>
      <rPr>
        <i/>
        <sz val="11"/>
        <color theme="1"/>
        <rFont val="宋体"/>
        <charset val="134"/>
      </rPr>
      <t>国内专业会议摘要</t>
    </r>
    <r>
      <rPr>
        <sz val="11"/>
        <color theme="1"/>
        <rFont val="宋体"/>
        <charset val="134"/>
      </rPr>
      <t>.共同一作，申请加分：2分</t>
    </r>
  </si>
  <si>
    <r>
      <rPr>
        <sz val="11"/>
        <color theme="1"/>
        <rFont val="宋体"/>
        <charset val="134"/>
      </rPr>
      <t>第十六届欧洲心理学大会会议摘要.</t>
    </r>
    <r>
      <rPr>
        <i/>
        <sz val="11"/>
        <color theme="1"/>
        <rFont val="宋体"/>
        <charset val="134"/>
      </rPr>
      <t>国际会议论文摘要</t>
    </r>
    <r>
      <rPr>
        <sz val="11"/>
        <color theme="1"/>
        <rFont val="宋体"/>
        <charset val="134"/>
      </rPr>
      <t>.申请加分：5分</t>
    </r>
  </si>
  <si>
    <r>
      <rPr>
        <sz val="11"/>
        <color theme="1"/>
        <rFont val="宋体"/>
        <charset val="134"/>
      </rPr>
      <t>第十七次全国精神医学学术大会.</t>
    </r>
    <r>
      <rPr>
        <i/>
        <sz val="11"/>
        <color theme="1"/>
        <rFont val="宋体"/>
        <charset val="134"/>
      </rPr>
      <t>国内专业会议摘要</t>
    </r>
    <r>
      <rPr>
        <sz val="11"/>
        <color theme="1"/>
        <rFont val="宋体"/>
        <charset val="134"/>
      </rPr>
      <t>.申请加分：2分</t>
    </r>
  </si>
  <si>
    <r>
      <rPr>
        <sz val="11"/>
        <color theme="1"/>
        <rFont val="Times New Roman"/>
        <family val="1"/>
      </rPr>
      <t xml:space="preserve">Guo, Y., Li, W., Lu, X., Xu, X., Qiu, F., Shen, M., &amp; Gao, Z. (2019). Emotional states affect the retention of biological motion in working memory. Emotion. </t>
    </r>
    <r>
      <rPr>
        <sz val="11"/>
        <color theme="1"/>
        <rFont val="宋体"/>
        <charset val="134"/>
      </rPr>
      <t>第二作者，</t>
    </r>
    <r>
      <rPr>
        <sz val="11"/>
        <color theme="1"/>
        <rFont val="Times New Roman"/>
        <family val="1"/>
      </rPr>
      <t>SSCI</t>
    </r>
    <r>
      <rPr>
        <sz val="11"/>
        <color theme="1"/>
        <rFont val="宋体"/>
        <charset val="134"/>
      </rPr>
      <t>，</t>
    </r>
    <r>
      <rPr>
        <sz val="11"/>
        <color theme="1"/>
        <rFont val="Times New Roman"/>
        <family val="1"/>
      </rPr>
      <t>Q1</t>
    </r>
    <r>
      <rPr>
        <sz val="11"/>
        <color theme="1"/>
        <rFont val="宋体"/>
        <charset val="134"/>
      </rPr>
      <t>，</t>
    </r>
    <r>
      <rPr>
        <sz val="11"/>
        <color theme="1"/>
        <rFont val="Times New Roman"/>
        <family val="1"/>
      </rPr>
      <t>A</t>
    </r>
    <r>
      <rPr>
        <sz val="11"/>
        <color theme="1"/>
        <rFont val="宋体"/>
        <charset val="134"/>
      </rPr>
      <t>类，申请加分：100*0.25=25分</t>
    </r>
  </si>
  <si>
    <r>
      <rPr>
        <sz val="11"/>
        <color theme="1"/>
        <rFont val="宋体"/>
        <charset val="134"/>
      </rPr>
      <t>第二十一届全国心理学学术会议（口头报告）论文摘要</t>
    </r>
    <r>
      <rPr>
        <sz val="11"/>
        <color theme="1"/>
        <rFont val="Times New Roman"/>
        <family val="1"/>
      </rPr>
      <t xml:space="preserve">  2</t>
    </r>
    <r>
      <rPr>
        <sz val="11"/>
        <color theme="1"/>
        <rFont val="宋体"/>
        <charset val="134"/>
      </rPr>
      <t>分</t>
    </r>
  </si>
  <si>
    <r>
      <rPr>
        <sz val="11"/>
        <color theme="1"/>
        <rFont val="宋体"/>
        <charset val="134"/>
      </rPr>
      <t>第二十一届全国心理学学术会议（口头报告）论文摘要（</t>
    </r>
    <r>
      <rPr>
        <sz val="11"/>
        <color theme="1"/>
        <rFont val="Times New Roman"/>
        <family val="1"/>
      </rPr>
      <t>2</t>
    </r>
    <r>
      <rPr>
        <sz val="11"/>
        <color theme="1"/>
        <rFont val="宋体"/>
        <charset val="134"/>
      </rPr>
      <t>）</t>
    </r>
  </si>
  <si>
    <r>
      <rPr>
        <sz val="11"/>
        <color theme="1"/>
        <rFont val="宋体"/>
        <charset val="134"/>
      </rPr>
      <t>第二十一届全国心理学学术会议</t>
    </r>
    <r>
      <rPr>
        <sz val="11"/>
        <color theme="1"/>
        <rFont val="Times New Roman"/>
        <family val="1"/>
      </rPr>
      <t>“</t>
    </r>
    <r>
      <rPr>
        <sz val="11"/>
        <color theme="1"/>
        <rFont val="宋体"/>
        <charset val="134"/>
      </rPr>
      <t>临床与咨询心理学专业委员会</t>
    </r>
    <r>
      <rPr>
        <sz val="11"/>
        <color theme="1"/>
        <rFont val="Times New Roman"/>
        <family val="1"/>
      </rPr>
      <t>”</t>
    </r>
    <r>
      <rPr>
        <sz val="11"/>
        <color theme="1"/>
        <rFont val="宋体"/>
        <charset val="134"/>
      </rPr>
      <t>专题报告</t>
    </r>
    <r>
      <rPr>
        <sz val="11"/>
        <color theme="1"/>
        <rFont val="Times New Roman"/>
        <family val="1"/>
      </rPr>
      <t>/</t>
    </r>
    <r>
      <rPr>
        <sz val="11"/>
        <color theme="1"/>
        <rFont val="宋体"/>
        <charset val="134"/>
      </rPr>
      <t>大会口头报告</t>
    </r>
    <r>
      <rPr>
        <sz val="11"/>
        <color theme="1"/>
        <rFont val="Times New Roman"/>
        <family val="1"/>
      </rPr>
      <t xml:space="preserve"> </t>
    </r>
    <r>
      <rPr>
        <sz val="11"/>
        <color theme="1"/>
        <rFont val="宋体"/>
        <charset val="134"/>
      </rPr>
      <t>论文摘要</t>
    </r>
  </si>
  <si>
    <t>会议报告证明</t>
  </si>
  <si>
    <t>第二十一届全国心理学学术会议（口头报告）论文摘要 分数：2*1=2</t>
  </si>
  <si>
    <t>会议手册+会议证书</t>
  </si>
  <si>
    <r>
      <rPr>
        <sz val="11"/>
        <color theme="1"/>
        <rFont val="Times New Roman"/>
        <family val="1"/>
      </rPr>
      <t xml:space="preserve">CVCS </t>
    </r>
    <r>
      <rPr>
        <sz val="11"/>
        <color theme="1"/>
        <rFont val="宋体"/>
        <charset val="134"/>
      </rPr>
      <t>国内专业会议摘要</t>
    </r>
    <r>
      <rPr>
        <sz val="11"/>
        <color theme="1"/>
        <rFont val="Times New Roman"/>
        <family val="1"/>
      </rPr>
      <t xml:space="preserve"> </t>
    </r>
    <r>
      <rPr>
        <sz val="11"/>
        <color theme="1"/>
        <rFont val="宋体"/>
        <charset val="134"/>
      </rPr>
      <t>基础分</t>
    </r>
    <r>
      <rPr>
        <sz val="11"/>
        <color theme="1"/>
        <rFont val="Times New Roman"/>
        <family val="1"/>
      </rPr>
      <t>2</t>
    </r>
    <r>
      <rPr>
        <sz val="11"/>
        <color theme="1"/>
        <rFont val="宋体"/>
        <charset val="134"/>
      </rPr>
      <t>分，为第一作者，基础分乘</t>
    </r>
    <r>
      <rPr>
        <sz val="11"/>
        <color theme="1"/>
        <rFont val="Times New Roman"/>
        <family val="1"/>
      </rPr>
      <t>1</t>
    </r>
  </si>
  <si>
    <t>会议录用通知</t>
  </si>
  <si>
    <t>类别</t>
  </si>
  <si>
    <t>社会工作</t>
  </si>
  <si>
    <r>
      <rPr>
        <sz val="11"/>
        <color theme="1"/>
        <rFont val="Times New Roman"/>
        <family val="1"/>
      </rPr>
      <t>2018</t>
    </r>
    <r>
      <rPr>
        <sz val="11"/>
        <color theme="1"/>
        <rFont val="宋体"/>
        <charset val="134"/>
      </rPr>
      <t>级硕士班班长（2分）</t>
    </r>
  </si>
  <si>
    <t>系团委证明</t>
  </si>
  <si>
    <t>其他</t>
  </si>
  <si>
    <r>
      <rPr>
        <sz val="11"/>
        <color theme="1"/>
        <rFont val="宋体"/>
        <charset val="134"/>
      </rPr>
      <t>浙江省</t>
    </r>
    <r>
      <rPr>
        <sz val="11"/>
        <color theme="1"/>
        <rFont val="Times New Roman"/>
        <family val="1"/>
      </rPr>
      <t>“</t>
    </r>
    <r>
      <rPr>
        <sz val="11"/>
        <color theme="1"/>
        <rFont val="宋体"/>
        <charset val="134"/>
      </rPr>
      <t>互联网</t>
    </r>
    <r>
      <rPr>
        <sz val="11"/>
        <color theme="1"/>
        <rFont val="Times New Roman"/>
        <family val="1"/>
      </rPr>
      <t>+”</t>
    </r>
    <r>
      <rPr>
        <sz val="11"/>
        <color theme="1"/>
        <rFont val="宋体"/>
        <charset val="134"/>
      </rPr>
      <t>全国大学生创新创业大赛</t>
    </r>
    <r>
      <rPr>
        <sz val="11"/>
        <color theme="1"/>
        <rFont val="Times New Roman"/>
        <family val="1"/>
      </rPr>
      <t>——</t>
    </r>
    <r>
      <rPr>
        <sz val="11"/>
        <color theme="1"/>
        <rFont val="宋体"/>
        <charset val="134"/>
      </rPr>
      <t>知心见心团队省级三等奖（2分）</t>
    </r>
  </si>
  <si>
    <r>
      <rPr>
        <sz val="11"/>
        <color theme="1"/>
        <rFont val="宋体"/>
        <charset val="134"/>
      </rPr>
      <t>参加</t>
    </r>
    <r>
      <rPr>
        <sz val="11"/>
        <color theme="1"/>
        <rFont val="Times New Roman"/>
        <family val="1"/>
      </rPr>
      <t>“</t>
    </r>
    <r>
      <rPr>
        <sz val="11"/>
        <color theme="1"/>
        <rFont val="宋体"/>
        <charset val="134"/>
      </rPr>
      <t>心理帮扶团</t>
    </r>
    <r>
      <rPr>
        <sz val="11"/>
        <color theme="1"/>
        <rFont val="Times New Roman"/>
        <family val="1"/>
      </rPr>
      <t>”</t>
    </r>
    <r>
      <rPr>
        <sz val="11"/>
        <color theme="1"/>
        <rFont val="宋体"/>
        <charset val="134"/>
      </rPr>
      <t>西湖区灵隐街道消防队员团辅活动（0.25分）</t>
    </r>
  </si>
  <si>
    <r>
      <rPr>
        <sz val="11"/>
        <color theme="1"/>
        <rFont val="宋体"/>
        <charset val="134"/>
      </rPr>
      <t>参加浙江省</t>
    </r>
    <r>
      <rPr>
        <sz val="11"/>
        <color theme="1"/>
        <rFont val="Times New Roman"/>
        <family val="1"/>
      </rPr>
      <t>“</t>
    </r>
    <r>
      <rPr>
        <sz val="11"/>
        <color theme="1"/>
        <rFont val="宋体"/>
        <charset val="134"/>
      </rPr>
      <t>互联网</t>
    </r>
    <r>
      <rPr>
        <sz val="11"/>
        <color theme="1"/>
        <rFont val="Times New Roman"/>
        <family val="1"/>
      </rPr>
      <t>+”</t>
    </r>
    <r>
      <rPr>
        <sz val="11"/>
        <color theme="1"/>
        <rFont val="宋体"/>
        <charset val="134"/>
      </rPr>
      <t>全国大学生创新创业大赛</t>
    </r>
    <r>
      <rPr>
        <sz val="11"/>
        <color theme="1"/>
        <rFont val="Times New Roman"/>
        <family val="1"/>
      </rPr>
      <t>——</t>
    </r>
    <r>
      <rPr>
        <sz val="11"/>
        <color theme="1"/>
        <rFont val="宋体"/>
        <charset val="134"/>
      </rPr>
      <t>知心见心团队（0.25分）</t>
    </r>
  </si>
  <si>
    <t>参加心理系采访校友暑期实践活动（0.25分）</t>
  </si>
  <si>
    <r>
      <rPr>
        <sz val="11"/>
        <color theme="1"/>
        <rFont val="宋体"/>
        <charset val="134"/>
      </rPr>
      <t>组织</t>
    </r>
    <r>
      <rPr>
        <sz val="11"/>
        <color theme="1"/>
        <rFont val="Times New Roman"/>
        <family val="1"/>
      </rPr>
      <t>“</t>
    </r>
    <r>
      <rPr>
        <sz val="11"/>
        <color theme="1"/>
        <rFont val="宋体"/>
        <charset val="134"/>
      </rPr>
      <t>心理帮扶团</t>
    </r>
    <r>
      <rPr>
        <sz val="11"/>
        <color theme="1"/>
        <rFont val="Times New Roman"/>
        <family val="1"/>
      </rPr>
      <t>”</t>
    </r>
    <r>
      <rPr>
        <sz val="11"/>
        <color theme="1"/>
        <rFont val="宋体"/>
        <charset val="134"/>
      </rPr>
      <t>研究生暑期社会实践活动（0.5分）</t>
    </r>
  </si>
  <si>
    <t>组织心理系团辅师训练营第一期（0.5分）</t>
  </si>
  <si>
    <t>组织心理系团辅师训练营第二期（0.5分）</t>
  </si>
  <si>
    <t>文体竞赛</t>
  </si>
  <si>
    <r>
      <rPr>
        <sz val="11"/>
        <color theme="1"/>
        <rFont val="宋体"/>
        <charset val="134"/>
      </rPr>
      <t>校级网球三好杯，研究生组女子单打第</t>
    </r>
    <r>
      <rPr>
        <sz val="11"/>
        <color theme="1"/>
        <rFont val="Times New Roman"/>
        <family val="1"/>
      </rPr>
      <t>4</t>
    </r>
    <r>
      <rPr>
        <sz val="11"/>
        <color theme="1"/>
        <rFont val="宋体"/>
        <charset val="134"/>
      </rPr>
      <t>名（2分）</t>
    </r>
  </si>
  <si>
    <t>获奖证书</t>
  </si>
  <si>
    <t>同类不可重复计分</t>
  </si>
  <si>
    <r>
      <rPr>
        <sz val="11"/>
        <color theme="1"/>
        <rFont val="宋体"/>
        <charset val="134"/>
      </rPr>
      <t>校级网球三好杯，研究生组女子双打第</t>
    </r>
    <r>
      <rPr>
        <sz val="11"/>
        <color theme="1"/>
        <rFont val="Times New Roman"/>
        <family val="1"/>
      </rPr>
      <t>3</t>
    </r>
    <r>
      <rPr>
        <sz val="11"/>
        <color theme="1"/>
        <rFont val="宋体"/>
        <charset val="134"/>
      </rPr>
      <t>名（2.4分）</t>
    </r>
  </si>
  <si>
    <r>
      <rPr>
        <sz val="11"/>
        <color theme="1"/>
        <rFont val="Times New Roman"/>
        <family val="1"/>
      </rPr>
      <t>2018</t>
    </r>
    <r>
      <rPr>
        <sz val="11"/>
        <color theme="1"/>
        <rFont val="宋体"/>
        <charset val="134"/>
      </rPr>
      <t>级硕士班宣传委员（1分）</t>
    </r>
  </si>
  <si>
    <r>
      <rPr>
        <sz val="11"/>
        <color theme="1"/>
        <rFont val="宋体"/>
        <charset val="134"/>
      </rPr>
      <t>参与</t>
    </r>
    <r>
      <rPr>
        <sz val="11"/>
        <color theme="1"/>
        <rFont val="Times New Roman"/>
        <family val="1"/>
      </rPr>
      <t>“</t>
    </r>
    <r>
      <rPr>
        <sz val="11"/>
        <color theme="1"/>
        <rFont val="宋体"/>
        <charset val="134"/>
      </rPr>
      <t>心领计划</t>
    </r>
    <r>
      <rPr>
        <sz val="11"/>
        <color theme="1"/>
        <rFont val="Times New Roman"/>
        <family val="1"/>
      </rPr>
      <t>”</t>
    </r>
    <r>
      <rPr>
        <sz val="11"/>
        <color theme="1"/>
        <rFont val="宋体"/>
        <charset val="134"/>
      </rPr>
      <t>基础班（0.5分）</t>
    </r>
  </si>
  <si>
    <r>
      <rPr>
        <sz val="11"/>
        <color theme="1"/>
        <rFont val="宋体"/>
        <charset val="134"/>
      </rPr>
      <t>参与</t>
    </r>
    <r>
      <rPr>
        <sz val="11"/>
        <color theme="1"/>
        <rFont val="Times New Roman"/>
        <family val="1"/>
      </rPr>
      <t>“</t>
    </r>
    <r>
      <rPr>
        <sz val="11"/>
        <color theme="1"/>
        <rFont val="宋体"/>
        <charset val="134"/>
      </rPr>
      <t>心领计划</t>
    </r>
    <r>
      <rPr>
        <sz val="11"/>
        <color theme="1"/>
        <rFont val="Times New Roman"/>
        <family val="1"/>
      </rPr>
      <t>”</t>
    </r>
    <r>
      <rPr>
        <sz val="11"/>
        <color theme="1"/>
        <rFont val="宋体"/>
        <charset val="134"/>
      </rPr>
      <t>提高班（0.5分）</t>
    </r>
  </si>
  <si>
    <t>参与心理系趣味运动会活动（0.5分）</t>
  </si>
  <si>
    <r>
      <rPr>
        <sz val="11"/>
        <color theme="1"/>
        <rFont val="宋体"/>
        <charset val="134"/>
      </rPr>
      <t>参与</t>
    </r>
    <r>
      <rPr>
        <sz val="11"/>
        <color theme="1"/>
        <rFont val="Times New Roman"/>
        <family val="1"/>
      </rPr>
      <t>“</t>
    </r>
    <r>
      <rPr>
        <sz val="11"/>
        <color theme="1"/>
        <rFont val="宋体"/>
        <charset val="134"/>
      </rPr>
      <t>微党课</t>
    </r>
    <r>
      <rPr>
        <sz val="11"/>
        <color theme="1"/>
        <rFont val="Times New Roman"/>
        <family val="1"/>
      </rPr>
      <t>”</t>
    </r>
    <r>
      <rPr>
        <sz val="11"/>
        <color theme="1"/>
        <rFont val="宋体"/>
        <charset val="134"/>
      </rPr>
      <t>比赛（0.5分）</t>
    </r>
  </si>
  <si>
    <r>
      <rPr>
        <sz val="11"/>
        <color theme="1"/>
        <rFont val="宋体"/>
        <charset val="134"/>
      </rPr>
      <t>参与</t>
    </r>
    <r>
      <rPr>
        <sz val="11"/>
        <color theme="1"/>
        <rFont val="Times New Roman"/>
        <family val="1"/>
      </rPr>
      <t>“</t>
    </r>
    <r>
      <rPr>
        <sz val="11"/>
        <color theme="1"/>
        <rFont val="宋体"/>
        <charset val="134"/>
      </rPr>
      <t>安吉行</t>
    </r>
    <r>
      <rPr>
        <sz val="11"/>
        <color theme="1"/>
        <rFont val="Times New Roman"/>
        <family val="1"/>
      </rPr>
      <t>”</t>
    </r>
    <r>
      <rPr>
        <sz val="11"/>
        <color theme="1"/>
        <rFont val="宋体"/>
        <charset val="134"/>
      </rPr>
      <t>活动，学习</t>
    </r>
    <r>
      <rPr>
        <sz val="11"/>
        <color theme="1"/>
        <rFont val="Times New Roman"/>
        <family val="1"/>
      </rPr>
      <t>“</t>
    </r>
    <r>
      <rPr>
        <sz val="11"/>
        <color theme="1"/>
        <rFont val="宋体"/>
        <charset val="134"/>
      </rPr>
      <t>两山理论</t>
    </r>
    <r>
      <rPr>
        <sz val="11"/>
        <color theme="1"/>
        <rFont val="Times New Roman"/>
        <family val="1"/>
      </rPr>
      <t>”</t>
    </r>
    <r>
      <rPr>
        <sz val="11"/>
        <color theme="1"/>
        <rFont val="宋体"/>
        <charset val="134"/>
      </rPr>
      <t>（0.5分）</t>
    </r>
  </si>
  <si>
    <r>
      <rPr>
        <sz val="11"/>
        <color theme="1"/>
        <rFont val="宋体"/>
        <charset val="134"/>
      </rPr>
      <t>加入</t>
    </r>
    <r>
      <rPr>
        <sz val="11"/>
        <color theme="1"/>
        <rFont val="Times New Roman"/>
        <family val="1"/>
      </rPr>
      <t>leadership</t>
    </r>
    <r>
      <rPr>
        <sz val="11"/>
        <color theme="1"/>
        <rFont val="宋体"/>
        <charset val="134"/>
      </rPr>
      <t>学生团队（</t>
    </r>
    <r>
      <rPr>
        <sz val="11"/>
        <color theme="1"/>
        <rFont val="Times New Roman"/>
        <family val="1"/>
      </rPr>
      <t>0.5</t>
    </r>
    <r>
      <rPr>
        <sz val="11"/>
        <color theme="1"/>
        <rFont val="宋体"/>
        <charset val="134"/>
      </rPr>
      <t>分）</t>
    </r>
  </si>
  <si>
    <t>加入心理系青马工程（0.5分）</t>
  </si>
  <si>
    <r>
      <rPr>
        <sz val="11"/>
        <color theme="1"/>
        <rFont val="宋体"/>
        <charset val="134"/>
      </rPr>
      <t>参与</t>
    </r>
    <r>
      <rPr>
        <sz val="11"/>
        <color theme="1"/>
        <rFont val="Times New Roman"/>
        <family val="1"/>
      </rPr>
      <t>“</t>
    </r>
    <r>
      <rPr>
        <sz val="11"/>
        <color theme="1"/>
        <rFont val="宋体"/>
        <charset val="134"/>
      </rPr>
      <t>心媒计划</t>
    </r>
    <r>
      <rPr>
        <sz val="11"/>
        <color theme="1"/>
        <rFont val="Times New Roman"/>
        <family val="1"/>
      </rPr>
      <t>”</t>
    </r>
    <r>
      <rPr>
        <sz val="11"/>
        <color theme="1"/>
        <rFont val="宋体"/>
        <charset val="134"/>
      </rPr>
      <t>（0.5分）</t>
    </r>
  </si>
  <si>
    <r>
      <rPr>
        <sz val="11"/>
        <color theme="1"/>
        <rFont val="宋体"/>
        <charset val="134"/>
      </rPr>
      <t>加入</t>
    </r>
    <r>
      <rPr>
        <sz val="11"/>
        <color theme="1"/>
        <rFont val="Times New Roman"/>
        <family val="1"/>
      </rPr>
      <t>“</t>
    </r>
    <r>
      <rPr>
        <sz val="11"/>
        <color theme="1"/>
        <rFont val="宋体"/>
        <charset val="134"/>
      </rPr>
      <t>美丽女工程师</t>
    </r>
    <r>
      <rPr>
        <sz val="11"/>
        <color theme="1"/>
        <rFont val="Times New Roman"/>
        <family val="1"/>
      </rPr>
      <t>”</t>
    </r>
    <r>
      <rPr>
        <sz val="11"/>
        <color theme="1"/>
        <rFont val="宋体"/>
        <charset val="134"/>
      </rPr>
      <t>打造计划，成为女性储才班成员（0.25分）</t>
    </r>
  </si>
  <si>
    <t>研究生暑期社会实践在延安市志丹县人社局挂职锻炼（0.5分）</t>
  </si>
  <si>
    <t>暑假期间参加英国的学生骨干工作交流活动（0.5分）</t>
  </si>
  <si>
    <t>心理系研博会主席（4分）</t>
  </si>
  <si>
    <t>参与心理系第一届运动文化节之趣味团体运动会，获得团体三等奖（做什么都对队）</t>
  </si>
  <si>
    <r>
      <rPr>
        <sz val="11"/>
        <color theme="1"/>
        <rFont val="宋体"/>
        <charset val="134"/>
      </rPr>
      <t>参加心理系</t>
    </r>
    <r>
      <rPr>
        <sz val="11"/>
        <color theme="1"/>
        <rFont val="Times New Roman"/>
        <family val="1"/>
      </rPr>
      <t>-</t>
    </r>
    <r>
      <rPr>
        <sz val="11"/>
        <color theme="1"/>
        <rFont val="宋体"/>
        <charset val="134"/>
      </rPr>
      <t>网易游戏第二届用户研究训练营，获得合格证书</t>
    </r>
  </si>
  <si>
    <t>工程心理学研究生第二党支部支委（3分）</t>
  </si>
  <si>
    <r>
      <rPr>
        <sz val="11"/>
        <color theme="1"/>
        <rFont val="宋体"/>
        <charset val="134"/>
      </rPr>
      <t>参加心理系</t>
    </r>
    <r>
      <rPr>
        <sz val="11"/>
        <color theme="1"/>
        <rFont val="Times New Roman"/>
        <family val="1"/>
      </rPr>
      <t>-</t>
    </r>
    <r>
      <rPr>
        <sz val="11"/>
        <color theme="1"/>
        <rFont val="宋体"/>
        <charset val="134"/>
      </rPr>
      <t>网易游戏第二届用户研究训练营（0.25分）</t>
    </r>
  </si>
  <si>
    <r>
      <rPr>
        <sz val="11"/>
        <color theme="1"/>
        <rFont val="宋体"/>
        <charset val="134"/>
      </rPr>
      <t>参加第一届</t>
    </r>
    <r>
      <rPr>
        <sz val="11"/>
        <color theme="1"/>
        <rFont val="Times New Roman"/>
        <family val="1"/>
      </rPr>
      <t>“</t>
    </r>
    <r>
      <rPr>
        <sz val="11"/>
        <color theme="1"/>
        <rFont val="宋体"/>
        <charset val="134"/>
      </rPr>
      <t>心媒计划</t>
    </r>
    <r>
      <rPr>
        <sz val="11"/>
        <color theme="1"/>
        <rFont val="Times New Roman"/>
        <family val="1"/>
      </rPr>
      <t>”</t>
    </r>
    <r>
      <rPr>
        <sz val="11"/>
        <color theme="1"/>
        <rFont val="宋体"/>
        <charset val="134"/>
      </rPr>
      <t>（0.25分）</t>
    </r>
  </si>
  <si>
    <r>
      <rPr>
        <sz val="11"/>
        <color theme="1"/>
        <rFont val="Times New Roman"/>
        <family val="1"/>
      </rPr>
      <t>2018</t>
    </r>
    <r>
      <rPr>
        <sz val="11"/>
        <color theme="1"/>
        <rFont val="宋体"/>
        <charset val="134"/>
      </rPr>
      <t>级硕士班心理委员（1分）</t>
    </r>
  </si>
  <si>
    <t>第四届决策与脑研究国际研讨会暨第三届全国决策心理学学术年会志愿者</t>
  </si>
  <si>
    <t>参见网易雷火游戏用研培训</t>
  </si>
  <si>
    <t>心理系兼职辅导员（4分）</t>
  </si>
  <si>
    <r>
      <rPr>
        <sz val="11"/>
        <color theme="1"/>
        <rFont val="Times New Roman"/>
        <family val="1"/>
      </rPr>
      <t>2019</t>
    </r>
    <r>
      <rPr>
        <sz val="11"/>
        <color theme="1"/>
        <rFont val="宋体"/>
        <charset val="134"/>
      </rPr>
      <t>年</t>
    </r>
    <r>
      <rPr>
        <sz val="11"/>
        <color theme="1"/>
        <rFont val="Times New Roman"/>
        <family val="1"/>
      </rPr>
      <t>“</t>
    </r>
    <r>
      <rPr>
        <sz val="11"/>
        <color theme="1"/>
        <rFont val="宋体"/>
        <charset val="134"/>
      </rPr>
      <t>三好杯</t>
    </r>
    <r>
      <rPr>
        <sz val="11"/>
        <color theme="1"/>
        <rFont val="Times New Roman"/>
        <family val="1"/>
      </rPr>
      <t>”</t>
    </r>
    <r>
      <rPr>
        <sz val="11"/>
        <color theme="1"/>
        <rFont val="宋体"/>
        <charset val="134"/>
      </rPr>
      <t>户外挑战赛竞赛中团体赛同心鼓第</t>
    </r>
    <r>
      <rPr>
        <sz val="11"/>
        <color theme="1"/>
        <rFont val="Times New Roman"/>
        <family val="1"/>
      </rPr>
      <t>5</t>
    </r>
    <r>
      <rPr>
        <sz val="11"/>
        <color theme="1"/>
        <rFont val="宋体"/>
        <charset val="134"/>
      </rPr>
      <t>名（1.6分）</t>
    </r>
  </si>
  <si>
    <r>
      <rPr>
        <sz val="11"/>
        <color theme="1"/>
        <rFont val="Times New Roman"/>
        <family val="1"/>
      </rPr>
      <t>2019</t>
    </r>
    <r>
      <rPr>
        <sz val="11"/>
        <color theme="1"/>
        <rFont val="宋体"/>
        <charset val="134"/>
      </rPr>
      <t>年</t>
    </r>
    <r>
      <rPr>
        <sz val="11"/>
        <color theme="1"/>
        <rFont val="Times New Roman"/>
        <family val="1"/>
      </rPr>
      <t>“</t>
    </r>
    <r>
      <rPr>
        <sz val="11"/>
        <color theme="1"/>
        <rFont val="宋体"/>
        <charset val="134"/>
      </rPr>
      <t>三好杯</t>
    </r>
    <r>
      <rPr>
        <sz val="11"/>
        <color theme="1"/>
        <rFont val="Times New Roman"/>
        <family val="1"/>
      </rPr>
      <t>”</t>
    </r>
    <r>
      <rPr>
        <sz val="11"/>
        <color theme="1"/>
        <rFont val="宋体"/>
        <charset val="134"/>
      </rPr>
      <t>户外挑战赛竞赛中团体赛大脚板第6名（0.8分）</t>
    </r>
  </si>
  <si>
    <r>
      <rPr>
        <sz val="11"/>
        <color theme="1"/>
        <rFont val="宋体"/>
        <charset val="134"/>
      </rPr>
      <t>系研博会副主席，</t>
    </r>
    <r>
      <rPr>
        <sz val="11"/>
        <color theme="1"/>
        <rFont val="Times New Roman"/>
        <family val="1"/>
      </rPr>
      <t>3</t>
    </r>
    <r>
      <rPr>
        <sz val="11"/>
        <color theme="1"/>
        <rFont val="宋体"/>
        <charset val="134"/>
      </rPr>
      <t>分</t>
    </r>
  </si>
  <si>
    <r>
      <rPr>
        <sz val="11"/>
        <color theme="1"/>
        <rFont val="宋体"/>
        <charset val="134"/>
      </rPr>
      <t>浙大心理系第一届运动文化节（趣味运动会</t>
    </r>
    <r>
      <rPr>
        <sz val="11"/>
        <color theme="1"/>
        <rFont val="Times New Roman"/>
        <family val="1"/>
      </rPr>
      <t>&amp;</t>
    </r>
    <r>
      <rPr>
        <sz val="11"/>
        <color theme="1"/>
        <rFont val="宋体"/>
        <charset val="134"/>
      </rPr>
      <t>运动游园节），</t>
    </r>
    <r>
      <rPr>
        <sz val="11"/>
        <color theme="1"/>
        <rFont val="Times New Roman"/>
        <family val="1"/>
      </rPr>
      <t>0.5</t>
    </r>
  </si>
  <si>
    <r>
      <rPr>
        <sz val="11"/>
        <color theme="1"/>
        <rFont val="Times New Roman"/>
        <family val="1"/>
      </rPr>
      <t>2019</t>
    </r>
    <r>
      <rPr>
        <sz val="11"/>
        <color theme="1"/>
        <rFont val="宋体"/>
        <charset val="134"/>
      </rPr>
      <t>届学生毕业晚会，</t>
    </r>
    <r>
      <rPr>
        <sz val="11"/>
        <color theme="1"/>
        <rFont val="Times New Roman"/>
        <family val="1"/>
      </rPr>
      <t>0.5</t>
    </r>
  </si>
  <si>
    <r>
      <rPr>
        <sz val="11"/>
        <color theme="1"/>
        <rFont val="宋体"/>
        <charset val="134"/>
      </rPr>
      <t>博士生论坛系列活动，</t>
    </r>
    <r>
      <rPr>
        <sz val="11"/>
        <color theme="1"/>
        <rFont val="Times New Roman"/>
        <family val="1"/>
      </rPr>
      <t>0.5</t>
    </r>
  </si>
  <si>
    <r>
      <rPr>
        <sz val="11"/>
        <color theme="1"/>
        <rFont val="Times New Roman"/>
        <family val="1"/>
      </rPr>
      <t>“</t>
    </r>
    <r>
      <rPr>
        <sz val="11"/>
        <color theme="1"/>
        <rFont val="宋体"/>
        <charset val="134"/>
      </rPr>
      <t>我的名字叫做</t>
    </r>
    <r>
      <rPr>
        <sz val="11"/>
        <color theme="1"/>
        <rFont val="Times New Roman"/>
        <family val="1"/>
      </rPr>
      <t>psy”</t>
    </r>
    <r>
      <rPr>
        <sz val="11"/>
        <color theme="1"/>
        <rFont val="宋体"/>
        <charset val="134"/>
      </rPr>
      <t>征稿活动，</t>
    </r>
    <r>
      <rPr>
        <sz val="11"/>
        <color theme="1"/>
        <rFont val="Times New Roman"/>
        <family val="1"/>
      </rPr>
      <t>0.5</t>
    </r>
  </si>
  <si>
    <r>
      <rPr>
        <sz val="11"/>
        <color theme="1"/>
        <rFont val="Times New Roman"/>
        <family val="1"/>
      </rPr>
      <t>2019</t>
    </r>
    <r>
      <rPr>
        <sz val="11"/>
        <color theme="1"/>
        <rFont val="宋体"/>
        <charset val="134"/>
      </rPr>
      <t>心理系</t>
    </r>
    <r>
      <rPr>
        <sz val="11"/>
        <color theme="1"/>
        <rFont val="Times New Roman"/>
        <family val="1"/>
      </rPr>
      <t>“</t>
    </r>
    <r>
      <rPr>
        <sz val="11"/>
        <color theme="1"/>
        <rFont val="宋体"/>
        <charset val="134"/>
      </rPr>
      <t>心连新</t>
    </r>
    <r>
      <rPr>
        <sz val="11"/>
        <color theme="1"/>
        <rFont val="Times New Roman"/>
        <family val="1"/>
      </rPr>
      <t>”</t>
    </r>
    <r>
      <rPr>
        <sz val="11"/>
        <color theme="1"/>
        <rFont val="宋体"/>
        <charset val="134"/>
      </rPr>
      <t>新年晚会，</t>
    </r>
    <r>
      <rPr>
        <sz val="11"/>
        <color theme="1"/>
        <rFont val="Times New Roman"/>
        <family val="1"/>
      </rPr>
      <t>0.5</t>
    </r>
  </si>
  <si>
    <r>
      <rPr>
        <sz val="11"/>
        <color theme="1"/>
        <rFont val="宋体"/>
        <charset val="134"/>
      </rPr>
      <t>第一期心领计划基础班参与并结业，</t>
    </r>
    <r>
      <rPr>
        <sz val="11"/>
        <color theme="1"/>
        <rFont val="Times New Roman"/>
        <family val="1"/>
      </rPr>
      <t>0.25</t>
    </r>
  </si>
  <si>
    <r>
      <rPr>
        <sz val="11"/>
        <color theme="1"/>
        <rFont val="宋体"/>
        <charset val="134"/>
      </rPr>
      <t>网易游戏第二届</t>
    </r>
    <r>
      <rPr>
        <sz val="11"/>
        <color theme="1"/>
        <rFont val="Times New Roman"/>
        <family val="1"/>
      </rPr>
      <t>“</t>
    </r>
    <r>
      <rPr>
        <sz val="11"/>
        <color theme="1"/>
        <rFont val="宋体"/>
        <charset val="134"/>
      </rPr>
      <t>用户研究训练营</t>
    </r>
    <r>
      <rPr>
        <sz val="11"/>
        <color theme="1"/>
        <rFont val="Times New Roman"/>
        <family val="1"/>
      </rPr>
      <t>”</t>
    </r>
    <r>
      <rPr>
        <sz val="11"/>
        <color theme="1"/>
        <rFont val="宋体"/>
        <charset val="134"/>
      </rPr>
      <t>参与并结业，</t>
    </r>
    <r>
      <rPr>
        <sz val="11"/>
        <color theme="1"/>
        <rFont val="Times New Roman"/>
        <family val="1"/>
      </rPr>
      <t>0.25</t>
    </r>
  </si>
  <si>
    <r>
      <rPr>
        <sz val="11"/>
        <color theme="1"/>
        <rFont val="宋体"/>
        <charset val="134"/>
      </rPr>
      <t>系研博会学术部部长</t>
    </r>
    <r>
      <rPr>
        <sz val="11"/>
        <color theme="1"/>
        <rFont val="Times New Roman"/>
        <family val="1"/>
      </rPr>
      <t xml:space="preserve"> </t>
    </r>
    <r>
      <rPr>
        <sz val="11"/>
        <color theme="1"/>
        <rFont val="宋体"/>
        <charset val="134"/>
      </rPr>
      <t>，</t>
    </r>
    <r>
      <rPr>
        <sz val="11"/>
        <color theme="1"/>
        <rFont val="Times New Roman"/>
        <family val="1"/>
      </rPr>
      <t>3</t>
    </r>
    <r>
      <rPr>
        <sz val="11"/>
        <color theme="1"/>
        <rFont val="宋体"/>
        <charset val="134"/>
      </rPr>
      <t>分</t>
    </r>
  </si>
  <si>
    <r>
      <rPr>
        <sz val="11"/>
        <color theme="1"/>
        <rFont val="宋体"/>
        <charset val="134"/>
      </rPr>
      <t>组织体育文化节、我的名字叫做</t>
    </r>
    <r>
      <rPr>
        <sz val="11"/>
        <color theme="1"/>
        <rFont val="Times New Roman"/>
        <family val="1"/>
      </rPr>
      <t>PSY</t>
    </r>
    <r>
      <rPr>
        <sz val="11"/>
        <color theme="1"/>
        <rFont val="宋体"/>
        <charset val="134"/>
      </rPr>
      <t>、博士生论坛、</t>
    </r>
    <r>
      <rPr>
        <sz val="11"/>
        <color theme="1"/>
        <rFont val="Times New Roman"/>
        <family val="1"/>
      </rPr>
      <t>2019</t>
    </r>
    <r>
      <rPr>
        <sz val="11"/>
        <color theme="1"/>
        <rFont val="宋体"/>
        <charset val="134"/>
      </rPr>
      <t>届毕业生晚会、</t>
    </r>
    <r>
      <rPr>
        <sz val="11"/>
        <color theme="1"/>
        <rFont val="Times New Roman"/>
        <family val="1"/>
      </rPr>
      <t>2019</t>
    </r>
    <r>
      <rPr>
        <sz val="11"/>
        <color theme="1"/>
        <rFont val="宋体"/>
        <charset val="134"/>
      </rPr>
      <t>心理系心连新新年晚会</t>
    </r>
  </si>
  <si>
    <r>
      <rPr>
        <sz val="11"/>
        <color theme="1"/>
        <rFont val="Times New Roman"/>
        <family val="1"/>
      </rPr>
      <t>2018</t>
    </r>
    <r>
      <rPr>
        <sz val="11"/>
        <color theme="1"/>
        <rFont val="宋体"/>
        <charset val="134"/>
      </rPr>
      <t>级硕士班文体委员（1分）</t>
    </r>
  </si>
  <si>
    <r>
      <rPr>
        <sz val="11"/>
        <color theme="1"/>
        <rFont val="宋体"/>
        <charset val="134"/>
      </rPr>
      <t>研博会文体活动部部长</t>
    </r>
    <r>
      <rPr>
        <sz val="11"/>
        <color theme="1"/>
        <rFont val="Times New Roman"/>
        <family val="1"/>
      </rPr>
      <t xml:space="preserve"> </t>
    </r>
    <r>
      <rPr>
        <sz val="11"/>
        <color theme="1"/>
        <rFont val="宋体"/>
        <charset val="134"/>
      </rPr>
      <t>（3分）</t>
    </r>
  </si>
  <si>
    <r>
      <rPr>
        <sz val="11"/>
        <color theme="1"/>
        <rFont val="宋体"/>
        <charset val="134"/>
      </rPr>
      <t>参与第一期</t>
    </r>
    <r>
      <rPr>
        <sz val="11"/>
        <color theme="1"/>
        <rFont val="Times New Roman"/>
        <family val="1"/>
      </rPr>
      <t>“</t>
    </r>
    <r>
      <rPr>
        <sz val="11"/>
        <color theme="1"/>
        <rFont val="宋体"/>
        <charset val="134"/>
      </rPr>
      <t>心领计划</t>
    </r>
    <r>
      <rPr>
        <sz val="11"/>
        <color theme="1"/>
        <rFont val="Times New Roman"/>
        <family val="1"/>
      </rPr>
      <t>”</t>
    </r>
    <r>
      <rPr>
        <sz val="11"/>
        <color theme="1"/>
        <rFont val="宋体"/>
        <charset val="134"/>
      </rPr>
      <t>并结业</t>
    </r>
  </si>
  <si>
    <r>
      <rPr>
        <sz val="11"/>
        <color theme="1"/>
        <rFont val="宋体"/>
        <charset val="134"/>
      </rPr>
      <t>参与</t>
    </r>
    <r>
      <rPr>
        <sz val="11"/>
        <color theme="1"/>
        <rFont val="Times New Roman"/>
        <family val="1"/>
      </rPr>
      <t>2018</t>
    </r>
    <r>
      <rPr>
        <sz val="11"/>
        <color theme="1"/>
        <rFont val="宋体"/>
        <charset val="134"/>
      </rPr>
      <t>年秋季运动会（女子</t>
    </r>
    <r>
      <rPr>
        <sz val="11"/>
        <color theme="1"/>
        <rFont val="Times New Roman"/>
        <family val="1"/>
      </rPr>
      <t>4×400</t>
    </r>
    <r>
      <rPr>
        <sz val="11"/>
        <color theme="1"/>
        <rFont val="宋体"/>
        <charset val="134"/>
      </rPr>
      <t>米接力，无名次）</t>
    </r>
    <r>
      <rPr>
        <sz val="11"/>
        <color theme="1"/>
        <rFont val="Times New Roman"/>
        <family val="1"/>
      </rPr>
      <t xml:space="preserve"> 0.25</t>
    </r>
    <r>
      <rPr>
        <sz val="11"/>
        <color theme="1"/>
        <rFont val="宋体"/>
        <charset val="134"/>
      </rPr>
      <t>分</t>
    </r>
  </si>
  <si>
    <r>
      <rPr>
        <sz val="11"/>
        <color theme="1"/>
        <rFont val="宋体"/>
        <charset val="134"/>
      </rPr>
      <t>兼职辅导员</t>
    </r>
    <r>
      <rPr>
        <sz val="11"/>
        <color theme="1"/>
        <rFont val="Times New Roman"/>
        <family val="1"/>
      </rPr>
      <t xml:space="preserve"> 4</t>
    </r>
    <r>
      <rPr>
        <sz val="11"/>
        <color theme="1"/>
        <rFont val="宋体"/>
        <charset val="134"/>
      </rPr>
      <t>分</t>
    </r>
  </si>
  <si>
    <r>
      <rPr>
        <sz val="11"/>
        <color theme="1"/>
        <rFont val="宋体"/>
        <charset val="134"/>
      </rPr>
      <t>浙江大学</t>
    </r>
    <r>
      <rPr>
        <sz val="11"/>
        <color theme="1"/>
        <rFont val="Times New Roman"/>
        <family val="1"/>
      </rPr>
      <t>2019</t>
    </r>
    <r>
      <rPr>
        <sz val="11"/>
        <color theme="1"/>
        <rFont val="宋体"/>
        <charset val="134"/>
      </rPr>
      <t>年</t>
    </r>
    <r>
      <rPr>
        <sz val="11"/>
        <color theme="1"/>
        <rFont val="Times New Roman"/>
        <family val="1"/>
      </rPr>
      <t>“</t>
    </r>
    <r>
      <rPr>
        <sz val="11"/>
        <color theme="1"/>
        <rFont val="宋体"/>
        <charset val="134"/>
      </rPr>
      <t>三好杯</t>
    </r>
    <r>
      <rPr>
        <sz val="11"/>
        <color theme="1"/>
        <rFont val="Times New Roman"/>
        <family val="1"/>
      </rPr>
      <t>”</t>
    </r>
    <r>
      <rPr>
        <sz val="11"/>
        <color theme="1"/>
        <rFont val="宋体"/>
        <charset val="134"/>
      </rPr>
      <t>户外运动挑战赛竞赛第五名（</t>
    </r>
    <r>
      <rPr>
        <sz val="11"/>
        <color theme="1"/>
        <rFont val="Times New Roman"/>
        <family val="1"/>
      </rPr>
      <t>2*0.8</t>
    </r>
    <r>
      <rPr>
        <sz val="11"/>
        <color theme="1"/>
        <rFont val="宋体"/>
        <charset val="134"/>
      </rPr>
      <t>）</t>
    </r>
  </si>
  <si>
    <r>
      <t>2019</t>
    </r>
    <r>
      <rPr>
        <sz val="11"/>
        <color theme="1"/>
        <rFont val="宋体"/>
        <charset val="134"/>
      </rPr>
      <t>年三好杯户外运动挑战赛竞赛同心鼓项目</t>
    </r>
    <r>
      <rPr>
        <sz val="11"/>
        <color theme="1"/>
        <rFont val="Times New Roman"/>
        <family val="1"/>
      </rPr>
      <t>-</t>
    </r>
    <r>
      <rPr>
        <sz val="11"/>
        <color theme="1"/>
        <rFont val="宋体"/>
        <charset val="134"/>
      </rPr>
      <t>校级比赛二等奖（第五名）（团体）（</t>
    </r>
    <r>
      <rPr>
        <sz val="11"/>
        <color theme="1"/>
        <rFont val="Times New Roman"/>
        <family val="1"/>
      </rPr>
      <t>1.6</t>
    </r>
    <r>
      <rPr>
        <sz val="11"/>
        <color theme="1"/>
        <rFont val="宋体"/>
        <charset val="134"/>
      </rPr>
      <t>分）</t>
    </r>
  </si>
  <si>
    <r>
      <t>参与心理与行为科学系双旦晚会（</t>
    </r>
    <r>
      <rPr>
        <sz val="11"/>
        <color theme="1"/>
        <rFont val="Times New Roman"/>
        <family val="1"/>
      </rPr>
      <t>0.25</t>
    </r>
    <r>
      <rPr>
        <sz val="11"/>
        <color theme="1"/>
        <rFont val="宋体"/>
        <charset val="134"/>
      </rPr>
      <t>分）</t>
    </r>
  </si>
  <si>
    <r>
      <rPr>
        <sz val="11"/>
        <color theme="1"/>
        <rFont val="宋体"/>
        <charset val="134"/>
      </rPr>
      <t>参加</t>
    </r>
    <r>
      <rPr>
        <sz val="11"/>
        <color theme="1"/>
        <rFont val="Times New Roman"/>
        <family val="1"/>
      </rPr>
      <t>2019</t>
    </r>
    <r>
      <rPr>
        <sz val="11"/>
        <color theme="1"/>
        <rFont val="宋体"/>
        <charset val="134"/>
      </rPr>
      <t>年心理系新年晚会演出</t>
    </r>
  </si>
  <si>
    <r>
      <rPr>
        <sz val="11"/>
        <color theme="1"/>
        <rFont val="宋体"/>
        <charset val="134"/>
      </rPr>
      <t>兼职辅导员</t>
    </r>
    <r>
      <rPr>
        <sz val="11"/>
        <color theme="1"/>
        <rFont val="Times New Roman"/>
        <family val="1"/>
      </rPr>
      <t>/</t>
    </r>
    <r>
      <rPr>
        <sz val="11"/>
        <color theme="1"/>
        <rFont val="宋体"/>
        <charset val="134"/>
      </rPr>
      <t>组织委员</t>
    </r>
    <r>
      <rPr>
        <sz val="11"/>
        <color theme="1"/>
        <rFont val="Times New Roman"/>
        <family val="1"/>
      </rPr>
      <t>/</t>
    </r>
    <r>
      <rPr>
        <sz val="11"/>
        <color theme="1"/>
        <rFont val="宋体"/>
        <charset val="134"/>
      </rPr>
      <t>发展与教育党支部委员</t>
    </r>
  </si>
  <si>
    <r>
      <rPr>
        <sz val="11"/>
        <color theme="1"/>
        <rFont val="宋体"/>
        <charset val="134"/>
      </rPr>
      <t>心领计划提高班</t>
    </r>
    <r>
      <rPr>
        <sz val="11"/>
        <color theme="1"/>
        <rFont val="Times New Roman"/>
        <family val="1"/>
      </rPr>
      <t xml:space="preserve"> </t>
    </r>
    <r>
      <rPr>
        <sz val="11"/>
        <color theme="1"/>
        <rFont val="宋体"/>
        <charset val="134"/>
      </rPr>
      <t>组织者</t>
    </r>
    <r>
      <rPr>
        <sz val="11"/>
        <color theme="1"/>
        <rFont val="Times New Roman"/>
        <family val="1"/>
      </rPr>
      <t>&amp;</t>
    </r>
    <r>
      <rPr>
        <sz val="11"/>
        <color theme="1"/>
        <rFont val="宋体"/>
        <charset val="134"/>
      </rPr>
      <t>参与者</t>
    </r>
    <r>
      <rPr>
        <sz val="11"/>
        <color theme="1"/>
        <rFont val="Times New Roman"/>
        <family val="1"/>
      </rPr>
      <t xml:space="preserve">   </t>
    </r>
    <r>
      <rPr>
        <sz val="11"/>
        <color theme="1"/>
        <rFont val="宋体"/>
        <charset val="134"/>
      </rPr>
      <t>小组第一名</t>
    </r>
    <r>
      <rPr>
        <sz val="11"/>
        <color theme="1"/>
        <rFont val="Times New Roman"/>
        <family val="1"/>
      </rPr>
      <t xml:space="preserve"> 0.25</t>
    </r>
  </si>
  <si>
    <r>
      <rPr>
        <sz val="11"/>
        <color theme="1"/>
        <rFont val="宋体"/>
        <charset val="134"/>
      </rPr>
      <t>心理微课大赛</t>
    </r>
    <r>
      <rPr>
        <sz val="11"/>
        <color theme="1"/>
        <rFont val="Times New Roman"/>
        <family val="1"/>
      </rPr>
      <t xml:space="preserve"> </t>
    </r>
    <r>
      <rPr>
        <sz val="11"/>
        <color theme="1"/>
        <rFont val="宋体"/>
        <charset val="134"/>
      </rPr>
      <t>组织者</t>
    </r>
    <r>
      <rPr>
        <sz val="11"/>
        <color theme="1"/>
        <rFont val="Times New Roman"/>
        <family val="1"/>
      </rPr>
      <t>&amp;</t>
    </r>
    <r>
      <rPr>
        <sz val="11"/>
        <color theme="1"/>
        <rFont val="宋体"/>
        <charset val="134"/>
      </rPr>
      <t>主持人</t>
    </r>
    <r>
      <rPr>
        <sz val="11"/>
        <color theme="1"/>
        <rFont val="Times New Roman"/>
        <family val="1"/>
      </rPr>
      <t xml:space="preserve">  0.25</t>
    </r>
  </si>
  <si>
    <r>
      <rPr>
        <sz val="11"/>
        <color theme="1"/>
        <rFont val="Times New Roman"/>
        <family val="1"/>
      </rPr>
      <t>2019</t>
    </r>
    <r>
      <rPr>
        <sz val="11"/>
        <color theme="1"/>
        <rFont val="宋体"/>
        <charset val="134"/>
      </rPr>
      <t>心连新新年晚会</t>
    </r>
    <r>
      <rPr>
        <sz val="11"/>
        <color theme="1"/>
        <rFont val="Times New Roman"/>
        <family val="1"/>
      </rPr>
      <t xml:space="preserve"> </t>
    </r>
    <r>
      <rPr>
        <sz val="11"/>
        <color theme="1"/>
        <rFont val="宋体"/>
        <charset val="134"/>
      </rPr>
      <t>主持人</t>
    </r>
    <r>
      <rPr>
        <sz val="11"/>
        <color theme="1"/>
        <rFont val="Times New Roman"/>
        <family val="1"/>
      </rPr>
      <t xml:space="preserve">  0.25</t>
    </r>
  </si>
  <si>
    <r>
      <rPr>
        <sz val="11"/>
        <color theme="1"/>
        <rFont val="Times New Roman"/>
        <family val="1"/>
      </rPr>
      <t>2019</t>
    </r>
    <r>
      <rPr>
        <sz val="11"/>
        <color theme="1"/>
        <rFont val="宋体"/>
        <charset val="134"/>
      </rPr>
      <t>年玉泉狂欢夜</t>
    </r>
    <r>
      <rPr>
        <sz val="11"/>
        <color theme="1"/>
        <rFont val="Times New Roman"/>
        <family val="1"/>
      </rPr>
      <t xml:space="preserve"> </t>
    </r>
    <r>
      <rPr>
        <sz val="11"/>
        <color theme="1"/>
        <rFont val="宋体"/>
        <charset val="134"/>
      </rPr>
      <t>表演者</t>
    </r>
    <r>
      <rPr>
        <sz val="11"/>
        <color theme="1"/>
        <rFont val="Times New Roman"/>
        <family val="1"/>
      </rPr>
      <t xml:space="preserve">  0.25</t>
    </r>
  </si>
  <si>
    <r>
      <rPr>
        <sz val="11"/>
        <color theme="1"/>
        <rFont val="宋体"/>
        <charset val="134"/>
      </rPr>
      <t>网易游戏用户研究训练营</t>
    </r>
    <r>
      <rPr>
        <sz val="11"/>
        <color theme="1"/>
        <rFont val="Times New Roman"/>
        <family val="1"/>
      </rPr>
      <t xml:space="preserve">  </t>
    </r>
    <r>
      <rPr>
        <sz val="11"/>
        <color theme="1"/>
        <rFont val="宋体"/>
        <charset val="134"/>
      </rPr>
      <t>班长</t>
    </r>
    <r>
      <rPr>
        <sz val="11"/>
        <color theme="1"/>
        <rFont val="Times New Roman"/>
        <family val="1"/>
      </rPr>
      <t xml:space="preserve">  0.25</t>
    </r>
  </si>
  <si>
    <r>
      <rPr>
        <sz val="11"/>
        <color theme="1"/>
        <rFont val="Times New Roman"/>
        <family val="1"/>
      </rPr>
      <t>“</t>
    </r>
    <r>
      <rPr>
        <sz val="11"/>
        <color theme="1"/>
        <rFont val="宋体"/>
        <charset val="134"/>
      </rPr>
      <t>追随习总书记足迹，探访两山理论源起</t>
    </r>
    <r>
      <rPr>
        <sz val="11"/>
        <color theme="1"/>
        <rFont val="Times New Roman"/>
        <family val="1"/>
      </rPr>
      <t>”</t>
    </r>
    <r>
      <rPr>
        <sz val="11"/>
        <color theme="1"/>
        <rFont val="宋体"/>
        <charset val="134"/>
      </rPr>
      <t>安吉行</t>
    </r>
    <r>
      <rPr>
        <sz val="11"/>
        <color theme="1"/>
        <rFont val="Times New Roman"/>
        <family val="1"/>
      </rPr>
      <t xml:space="preserve"> </t>
    </r>
    <r>
      <rPr>
        <sz val="11"/>
        <color theme="1"/>
        <rFont val="宋体"/>
        <charset val="134"/>
      </rPr>
      <t>参与者</t>
    </r>
    <r>
      <rPr>
        <sz val="11"/>
        <color theme="1"/>
        <rFont val="Times New Roman"/>
        <family val="1"/>
      </rPr>
      <t xml:space="preserve"> 0.25</t>
    </r>
  </si>
  <si>
    <r>
      <rPr>
        <sz val="11"/>
        <color theme="1"/>
        <rFont val="Times New Roman"/>
        <family val="1"/>
      </rPr>
      <t xml:space="preserve"> 2018-2019</t>
    </r>
    <r>
      <rPr>
        <sz val="11"/>
        <color theme="1"/>
        <rFont val="宋体"/>
        <charset val="134"/>
      </rPr>
      <t>学年心理系研博会综合事务部部长（3分）</t>
    </r>
  </si>
  <si>
    <r>
      <rPr>
        <sz val="11"/>
        <color theme="1"/>
        <rFont val="宋体"/>
        <charset val="134"/>
      </rPr>
      <t>参与心理系研博会举办的趣味运动会、博士生论坛等活动（</t>
    </r>
    <r>
      <rPr>
        <sz val="11"/>
        <color theme="1"/>
        <rFont val="Times New Roman"/>
        <family val="1"/>
      </rPr>
      <t>0.25</t>
    </r>
    <r>
      <rPr>
        <sz val="11"/>
        <color theme="1"/>
        <rFont val="宋体"/>
        <charset val="134"/>
      </rPr>
      <t>分）</t>
    </r>
  </si>
  <si>
    <r>
      <rPr>
        <sz val="11"/>
        <color theme="1"/>
        <rFont val="Times New Roman"/>
        <family val="1"/>
      </rPr>
      <t>2018</t>
    </r>
    <r>
      <rPr>
        <sz val="11"/>
        <color theme="1"/>
        <rFont val="宋体"/>
        <charset val="134"/>
      </rPr>
      <t>级硕士团支部团支书</t>
    </r>
    <r>
      <rPr>
        <sz val="11"/>
        <color theme="1"/>
        <rFont val="Times New Roman"/>
        <family val="1"/>
      </rPr>
      <t xml:space="preserve"> </t>
    </r>
    <r>
      <rPr>
        <sz val="11"/>
        <color theme="1"/>
        <rFont val="宋体"/>
        <charset val="134"/>
      </rPr>
      <t>申请加分</t>
    </r>
    <r>
      <rPr>
        <sz val="11"/>
        <color theme="1"/>
        <rFont val="Times New Roman"/>
        <family val="1"/>
      </rPr>
      <t>2</t>
    </r>
    <r>
      <rPr>
        <sz val="11"/>
        <color theme="1"/>
        <rFont val="宋体"/>
        <charset val="134"/>
      </rPr>
      <t>分</t>
    </r>
  </si>
  <si>
    <r>
      <rPr>
        <sz val="11"/>
        <color theme="1"/>
        <rFont val="宋体"/>
        <charset val="134"/>
      </rPr>
      <t>管理第二党支部组织委员</t>
    </r>
    <r>
      <rPr>
        <sz val="11"/>
        <color theme="1"/>
        <rFont val="Times New Roman"/>
        <family val="1"/>
      </rPr>
      <t xml:space="preserve"> </t>
    </r>
    <r>
      <rPr>
        <sz val="11"/>
        <color theme="1"/>
        <rFont val="宋体"/>
        <charset val="134"/>
      </rPr>
      <t>申请加分</t>
    </r>
    <r>
      <rPr>
        <sz val="11"/>
        <color theme="1"/>
        <rFont val="Times New Roman"/>
        <family val="1"/>
      </rPr>
      <t>1</t>
    </r>
    <r>
      <rPr>
        <sz val="11"/>
        <color theme="1"/>
        <rFont val="宋体"/>
        <charset val="134"/>
      </rPr>
      <t>分</t>
    </r>
  </si>
  <si>
    <r>
      <rPr>
        <sz val="11"/>
        <color theme="1"/>
        <rFont val="Times New Roman"/>
        <family val="1"/>
      </rPr>
      <t>2019</t>
    </r>
    <r>
      <rPr>
        <sz val="11"/>
        <color theme="1"/>
        <rFont val="宋体"/>
        <charset val="134"/>
      </rPr>
      <t>年第四届决策与脑国际研讨会志愿者</t>
    </r>
    <r>
      <rPr>
        <sz val="11"/>
        <color theme="1"/>
        <rFont val="Times New Roman"/>
        <family val="1"/>
      </rPr>
      <t xml:space="preserve"> </t>
    </r>
    <r>
      <rPr>
        <sz val="11"/>
        <color theme="1"/>
        <rFont val="宋体"/>
        <charset val="134"/>
      </rPr>
      <t>申请加分</t>
    </r>
    <r>
      <rPr>
        <sz val="11"/>
        <color theme="1"/>
        <rFont val="Times New Roman"/>
        <family val="1"/>
      </rPr>
      <t>0.25</t>
    </r>
    <r>
      <rPr>
        <sz val="11"/>
        <color theme="1"/>
        <rFont val="宋体"/>
        <charset val="134"/>
      </rPr>
      <t>分</t>
    </r>
  </si>
  <si>
    <r>
      <rPr>
        <sz val="11"/>
        <color theme="1"/>
        <rFont val="宋体"/>
        <charset val="134"/>
      </rPr>
      <t>安吉行活动</t>
    </r>
    <r>
      <rPr>
        <sz val="11"/>
        <color theme="1"/>
        <rFont val="Times New Roman"/>
        <family val="1"/>
      </rPr>
      <t xml:space="preserve"> </t>
    </r>
    <r>
      <rPr>
        <sz val="11"/>
        <color theme="1"/>
        <rFont val="宋体"/>
        <charset val="134"/>
      </rPr>
      <t>申请加分</t>
    </r>
    <r>
      <rPr>
        <sz val="11"/>
        <color theme="1"/>
        <rFont val="Times New Roman"/>
        <family val="1"/>
      </rPr>
      <t>0.25</t>
    </r>
    <r>
      <rPr>
        <sz val="11"/>
        <color theme="1"/>
        <rFont val="宋体"/>
        <charset val="134"/>
      </rPr>
      <t>分</t>
    </r>
  </si>
  <si>
    <r>
      <rPr>
        <sz val="11"/>
        <color theme="1"/>
        <rFont val="Times New Roman"/>
        <family val="1"/>
      </rPr>
      <t>“</t>
    </r>
    <r>
      <rPr>
        <sz val="11"/>
        <color theme="1"/>
        <rFont val="宋体"/>
        <charset val="134"/>
      </rPr>
      <t>第二十一届全国心理学学术会议优秀研究生论文奖</t>
    </r>
    <r>
      <rPr>
        <sz val="11"/>
        <color theme="1"/>
        <rFont val="Times New Roman"/>
        <family val="1"/>
      </rPr>
      <t>”</t>
    </r>
    <r>
      <rPr>
        <sz val="11"/>
        <color theme="1"/>
        <rFont val="宋体"/>
        <charset val="134"/>
      </rPr>
      <t>硕士组二等奖</t>
    </r>
    <r>
      <rPr>
        <sz val="11"/>
        <color theme="1"/>
        <rFont val="Times New Roman"/>
        <family val="1"/>
      </rPr>
      <t xml:space="preserve">  </t>
    </r>
    <r>
      <rPr>
        <sz val="11"/>
        <color theme="1"/>
        <rFont val="宋体"/>
        <charset val="134"/>
      </rPr>
      <t>分数：</t>
    </r>
    <r>
      <rPr>
        <sz val="11"/>
        <color theme="1"/>
        <rFont val="Times New Roman"/>
        <family val="1"/>
      </rPr>
      <t>5</t>
    </r>
  </si>
  <si>
    <t>属于科研成果，不重复计分</t>
  </si>
  <si>
    <t>参与杭州动物园讲解志愿活动 分数：0.25</t>
  </si>
  <si>
    <r>
      <rPr>
        <sz val="11"/>
        <color theme="1"/>
        <rFont val="宋体"/>
        <charset val="134"/>
      </rPr>
      <t>参与心理系征稿活动</t>
    </r>
    <r>
      <rPr>
        <sz val="11"/>
        <color theme="1"/>
        <rFont val="Times New Roman"/>
        <family val="1"/>
      </rPr>
      <t>“</t>
    </r>
    <r>
      <rPr>
        <sz val="11"/>
        <color theme="1"/>
        <rFont val="宋体"/>
        <charset val="134"/>
      </rPr>
      <t>我的名字叫做</t>
    </r>
    <r>
      <rPr>
        <sz val="11"/>
        <color theme="1"/>
        <rFont val="Times New Roman"/>
        <family val="1"/>
      </rPr>
      <t xml:space="preserve">PSY” </t>
    </r>
    <r>
      <rPr>
        <sz val="11"/>
        <color theme="1"/>
        <rFont val="宋体"/>
        <charset val="134"/>
      </rPr>
      <t>分数：</t>
    </r>
    <r>
      <rPr>
        <sz val="11"/>
        <color theme="1"/>
        <rFont val="Times New Roman"/>
        <family val="1"/>
      </rPr>
      <t>0.25</t>
    </r>
  </si>
  <si>
    <r>
      <rPr>
        <sz val="11"/>
        <color theme="1"/>
        <rFont val="宋体"/>
        <charset val="134"/>
      </rPr>
      <t>参与浙江大学心理与行为科学系第一期</t>
    </r>
    <r>
      <rPr>
        <sz val="11"/>
        <color theme="1"/>
        <rFont val="Times New Roman"/>
        <family val="1"/>
      </rPr>
      <t>“</t>
    </r>
    <r>
      <rPr>
        <sz val="11"/>
        <color theme="1"/>
        <rFont val="宋体"/>
        <charset val="134"/>
      </rPr>
      <t>心领计划</t>
    </r>
    <r>
      <rPr>
        <sz val="11"/>
        <color theme="1"/>
        <rFont val="Times New Roman"/>
        <family val="1"/>
      </rPr>
      <t>”</t>
    </r>
    <r>
      <rPr>
        <sz val="11"/>
        <color theme="1"/>
        <rFont val="宋体"/>
        <charset val="134"/>
      </rPr>
      <t>心理学人才素质提升工程提高班 分数：0.25</t>
    </r>
  </si>
  <si>
    <r>
      <rPr>
        <sz val="11"/>
        <color theme="1"/>
        <rFont val="宋体"/>
        <charset val="134"/>
      </rPr>
      <t>参加第一期</t>
    </r>
    <r>
      <rPr>
        <sz val="11"/>
        <color theme="1"/>
        <rFont val="Times New Roman"/>
        <family val="1"/>
      </rPr>
      <t>“</t>
    </r>
    <r>
      <rPr>
        <sz val="11"/>
        <color theme="1"/>
        <rFont val="宋体"/>
        <charset val="134"/>
      </rPr>
      <t>心领计划</t>
    </r>
    <r>
      <rPr>
        <sz val="11"/>
        <color theme="1"/>
        <rFont val="Times New Roman"/>
        <family val="1"/>
      </rPr>
      <t>”</t>
    </r>
    <r>
      <rPr>
        <sz val="11"/>
        <color theme="1"/>
        <rFont val="宋体"/>
        <charset val="134"/>
      </rPr>
      <t>心理学人才素质提升工程（</t>
    </r>
    <r>
      <rPr>
        <sz val="11"/>
        <color theme="1"/>
        <rFont val="Times New Roman"/>
        <family val="1"/>
      </rPr>
      <t>0.25</t>
    </r>
    <r>
      <rPr>
        <sz val="11"/>
        <color theme="1"/>
        <rFont val="宋体"/>
        <charset val="134"/>
      </rPr>
      <t>）</t>
    </r>
  </si>
  <si>
    <r>
      <rPr>
        <sz val="11"/>
        <color theme="1"/>
        <rFont val="宋体"/>
        <charset val="134"/>
      </rPr>
      <t>参加心理系领导力工作坊（</t>
    </r>
    <r>
      <rPr>
        <sz val="11"/>
        <color theme="1"/>
        <rFont val="Times New Roman"/>
        <family val="1"/>
      </rPr>
      <t>0.25</t>
    </r>
    <r>
      <rPr>
        <sz val="11"/>
        <color theme="1"/>
        <rFont val="宋体"/>
        <charset val="134"/>
      </rPr>
      <t>）</t>
    </r>
  </si>
  <si>
    <r>
      <rPr>
        <sz val="11"/>
        <color theme="1"/>
        <rFont val="Times New Roman"/>
        <family val="1"/>
      </rPr>
      <t>2019</t>
    </r>
    <r>
      <rPr>
        <sz val="11"/>
        <color theme="1"/>
        <rFont val="宋体"/>
        <charset val="134"/>
      </rPr>
      <t>年</t>
    </r>
    <r>
      <rPr>
        <sz val="11"/>
        <color theme="1"/>
        <rFont val="Times New Roman"/>
        <family val="1"/>
      </rPr>
      <t>DMBR</t>
    </r>
    <r>
      <rPr>
        <sz val="11"/>
        <color theme="1"/>
        <rFont val="宋体"/>
        <charset val="134"/>
      </rPr>
      <t>志愿者（</t>
    </r>
    <r>
      <rPr>
        <sz val="11"/>
        <color theme="1"/>
        <rFont val="Times New Roman"/>
        <family val="1"/>
      </rPr>
      <t>0.5</t>
    </r>
    <r>
      <rPr>
        <sz val="11"/>
        <color theme="1"/>
        <rFont val="宋体"/>
        <charset val="134"/>
      </rPr>
      <t>）</t>
    </r>
  </si>
  <si>
    <r>
      <rPr>
        <sz val="11"/>
        <color theme="1"/>
        <rFont val="宋体"/>
        <charset val="134"/>
      </rPr>
      <t>浙江大学</t>
    </r>
    <r>
      <rPr>
        <sz val="11"/>
        <color theme="1"/>
        <rFont val="Times New Roman"/>
        <family val="1"/>
      </rPr>
      <t>∙</t>
    </r>
    <r>
      <rPr>
        <sz val="11"/>
        <color theme="1"/>
        <rFont val="宋体"/>
        <charset val="134"/>
      </rPr>
      <t>蚂蚁设计</t>
    </r>
    <r>
      <rPr>
        <sz val="11"/>
        <color theme="1"/>
        <rFont val="Times New Roman"/>
        <family val="1"/>
      </rPr>
      <t>“IoT</t>
    </r>
    <r>
      <rPr>
        <sz val="11"/>
        <color theme="1"/>
        <rFont val="宋体"/>
        <charset val="134"/>
      </rPr>
      <t>时代的支付宝服务体验设计</t>
    </r>
    <r>
      <rPr>
        <sz val="11"/>
        <color theme="1"/>
        <rFont val="Times New Roman"/>
        <family val="1"/>
      </rPr>
      <t>”</t>
    </r>
    <r>
      <rPr>
        <sz val="11"/>
        <color theme="1"/>
        <rFont val="宋体"/>
        <charset val="134"/>
      </rPr>
      <t>一等奖（</t>
    </r>
    <r>
      <rPr>
        <sz val="11"/>
        <color theme="1"/>
        <rFont val="Times New Roman"/>
        <family val="1"/>
      </rPr>
      <t>0.25</t>
    </r>
    <r>
      <rPr>
        <sz val="11"/>
        <color theme="1"/>
        <rFont val="宋体"/>
        <charset val="134"/>
      </rPr>
      <t>）</t>
    </r>
  </si>
  <si>
    <r>
      <rPr>
        <sz val="11"/>
        <color theme="1"/>
        <rFont val="宋体"/>
        <charset val="134"/>
      </rPr>
      <t>参加学校防火演习（</t>
    </r>
    <r>
      <rPr>
        <sz val="11"/>
        <color theme="1"/>
        <rFont val="Times New Roman"/>
        <family val="1"/>
      </rPr>
      <t>0.25</t>
    </r>
    <r>
      <rPr>
        <sz val="11"/>
        <color theme="1"/>
        <rFont val="宋体"/>
        <charset val="134"/>
      </rPr>
      <t>）</t>
    </r>
  </si>
  <si>
    <r>
      <t>挂职团委副书记（</t>
    </r>
    <r>
      <rPr>
        <sz val="11"/>
        <color theme="1"/>
        <rFont val="Times New Roman"/>
        <family val="1"/>
      </rPr>
      <t>4</t>
    </r>
    <r>
      <rPr>
        <sz val="11"/>
        <color theme="1"/>
        <rFont val="宋体"/>
        <charset val="134"/>
      </rPr>
      <t>分）</t>
    </r>
  </si>
  <si>
    <r>
      <t>参加</t>
    </r>
    <r>
      <rPr>
        <sz val="11"/>
        <color theme="1"/>
        <rFont val="Times New Roman"/>
        <family val="1"/>
      </rPr>
      <t>“</t>
    </r>
    <r>
      <rPr>
        <sz val="11"/>
        <color theme="1"/>
        <rFont val="宋体"/>
        <charset val="134"/>
      </rPr>
      <t>领导力</t>
    </r>
    <r>
      <rPr>
        <sz val="11"/>
        <color theme="1"/>
        <rFont val="Times New Roman"/>
        <family val="1"/>
      </rPr>
      <t>”</t>
    </r>
    <r>
      <rPr>
        <sz val="11"/>
        <color theme="1"/>
        <rFont val="宋体"/>
        <charset val="134"/>
      </rPr>
      <t>培训（</t>
    </r>
    <r>
      <rPr>
        <sz val="11"/>
        <color theme="1"/>
        <rFont val="Times New Roman"/>
        <family val="1"/>
      </rPr>
      <t>0.25</t>
    </r>
    <r>
      <rPr>
        <sz val="11"/>
        <color theme="1"/>
        <rFont val="宋体"/>
        <charset val="134"/>
      </rPr>
      <t>分）</t>
    </r>
  </si>
  <si>
    <r>
      <t>参加网易第二届网易</t>
    </r>
    <r>
      <rPr>
        <sz val="11"/>
        <color theme="1"/>
        <rFont val="Times New Roman"/>
        <family val="1"/>
      </rPr>
      <t>“</t>
    </r>
    <r>
      <rPr>
        <sz val="11"/>
        <color theme="1"/>
        <rFont val="宋体"/>
        <charset val="134"/>
      </rPr>
      <t>用户研究训练营</t>
    </r>
    <r>
      <rPr>
        <sz val="11"/>
        <color theme="1"/>
        <rFont val="Times New Roman"/>
        <family val="1"/>
      </rPr>
      <t>”</t>
    </r>
    <r>
      <rPr>
        <sz val="11"/>
        <color theme="1"/>
        <rFont val="宋体"/>
        <charset val="134"/>
      </rPr>
      <t>培训（</t>
    </r>
    <r>
      <rPr>
        <sz val="11"/>
        <color theme="1"/>
        <rFont val="Times New Roman"/>
        <family val="1"/>
      </rPr>
      <t>0.25</t>
    </r>
    <r>
      <rPr>
        <sz val="11"/>
        <color theme="1"/>
        <rFont val="宋体"/>
        <charset val="134"/>
      </rPr>
      <t>分）</t>
    </r>
  </si>
  <si>
    <r>
      <t>参加</t>
    </r>
    <r>
      <rPr>
        <sz val="11"/>
        <color theme="1"/>
        <rFont val="Times New Roman"/>
        <family val="1"/>
      </rPr>
      <t xml:space="preserve"> “</t>
    </r>
    <r>
      <rPr>
        <sz val="11"/>
        <color theme="1"/>
        <rFont val="宋体"/>
        <charset val="134"/>
      </rPr>
      <t>同心圆</t>
    </r>
    <r>
      <rPr>
        <sz val="11"/>
        <color theme="1"/>
        <rFont val="Times New Roman"/>
        <family val="1"/>
      </rPr>
      <t>”</t>
    </r>
    <r>
      <rPr>
        <sz val="11"/>
        <color theme="1"/>
        <rFont val="宋体"/>
        <charset val="134"/>
      </rPr>
      <t>团体心理辅导师训练（</t>
    </r>
    <r>
      <rPr>
        <sz val="11"/>
        <color theme="1"/>
        <rFont val="Times New Roman"/>
        <family val="1"/>
      </rPr>
      <t>0.25</t>
    </r>
    <r>
      <rPr>
        <sz val="11"/>
        <color theme="1"/>
        <rFont val="宋体"/>
        <charset val="134"/>
      </rPr>
      <t>分）</t>
    </r>
  </si>
  <si>
    <t>2019年美国儿童发展研究学会双年度会议the 2019 Society for Research in Child Development Biennial Meeting.申请加分：5分</t>
  </si>
  <si>
    <r>
      <t>1</t>
    </r>
    <r>
      <rPr>
        <sz val="11"/>
        <color theme="1"/>
        <rFont val="宋体"/>
        <charset val="134"/>
      </rPr>
      <t>，去年已参评的文章不可复评（同一申请者）</t>
    </r>
    <r>
      <rPr>
        <sz val="11"/>
        <color theme="1"/>
        <rFont val="Times New Roman"/>
        <family val="1"/>
      </rPr>
      <t xml:space="preserve">
2</t>
    </r>
    <r>
      <rPr>
        <sz val="11"/>
        <color theme="1"/>
        <rFont val="宋体"/>
        <charset val="134"/>
      </rPr>
      <t>，不符合要求的文章不计入今年评奖排名，明年可申请</t>
    </r>
  </si>
  <si>
    <r>
      <t>中国心理学会第二十一届全国心理学学术会议</t>
    </r>
    <r>
      <rPr>
        <sz val="11"/>
        <color theme="1"/>
        <rFont val="Times New Roman"/>
        <family val="1"/>
      </rPr>
      <t>.</t>
    </r>
    <r>
      <rPr>
        <sz val="11"/>
        <color theme="1"/>
        <rFont val="宋体"/>
        <charset val="134"/>
      </rPr>
      <t>国内会议论文摘要</t>
    </r>
    <r>
      <rPr>
        <sz val="11"/>
        <color theme="1"/>
        <rFont val="Times New Roman"/>
        <family val="1"/>
      </rPr>
      <t>.</t>
    </r>
    <r>
      <rPr>
        <sz val="11"/>
        <color theme="1"/>
        <rFont val="宋体"/>
        <charset val="134"/>
      </rPr>
      <t>申请加分：</t>
    </r>
    <r>
      <rPr>
        <sz val="11"/>
        <color theme="1"/>
        <rFont val="Times New Roman"/>
        <family val="1"/>
      </rPr>
      <t>2</t>
    </r>
    <r>
      <rPr>
        <sz val="11"/>
        <color theme="1"/>
        <rFont val="宋体"/>
        <charset val="134"/>
      </rPr>
      <t>分</t>
    </r>
  </si>
  <si>
    <r>
      <rPr>
        <sz val="11"/>
        <color theme="1"/>
        <rFont val="宋体"/>
        <charset val="134"/>
      </rPr>
      <t>APCV口头报告.</t>
    </r>
    <r>
      <rPr>
        <i/>
        <sz val="11"/>
        <color theme="1"/>
        <rFont val="宋体"/>
        <charset val="134"/>
      </rPr>
      <t>国际会议论文摘要.</t>
    </r>
    <r>
      <rPr>
        <sz val="11"/>
        <color theme="1"/>
        <rFont val="宋体"/>
        <charset val="134"/>
      </rPr>
      <t>申请加分：5分</t>
    </r>
  </si>
  <si>
    <t>录用通知</t>
  </si>
  <si>
    <r>
      <rPr>
        <sz val="11"/>
        <color theme="1"/>
        <rFont val="宋体"/>
        <charset val="134"/>
      </rPr>
      <t>第十六届欧洲心理学大会口头报告</t>
    </r>
    <r>
      <rPr>
        <sz val="11"/>
        <color theme="1"/>
        <rFont val="Times New Roman"/>
        <family val="1"/>
      </rPr>
      <t xml:space="preserve">. </t>
    </r>
    <r>
      <rPr>
        <sz val="11"/>
        <color theme="1"/>
        <rFont val="宋体"/>
        <charset val="134"/>
      </rPr>
      <t>国际会议论文摘要，申请加分：5分</t>
    </r>
  </si>
  <si>
    <t>会议摘要和证书证明</t>
  </si>
  <si>
    <r>
      <t>The Transfer Effects of Cognitive Training on Working Memory Among Chinese Older Adults With Mild Cognitive Impairment: A Randomized Controlled Tria.</t>
    </r>
    <r>
      <rPr>
        <sz val="11"/>
        <color theme="1"/>
        <rFont val="宋体"/>
        <charset val="134"/>
      </rPr>
      <t>第一作者，</t>
    </r>
    <r>
      <rPr>
        <i/>
        <sz val="11"/>
        <color theme="1"/>
        <rFont val="Times New Roman"/>
        <family val="1"/>
      </rPr>
      <t>Frontier in Aging Neuroscience</t>
    </r>
    <r>
      <rPr>
        <sz val="11"/>
        <color theme="1"/>
        <rFont val="宋体"/>
        <charset val="134"/>
      </rPr>
      <t>，</t>
    </r>
    <r>
      <rPr>
        <sz val="11"/>
        <color theme="1"/>
        <rFont val="Times New Roman"/>
        <family val="1"/>
      </rPr>
      <t xml:space="preserve">SCIE, Q2, </t>
    </r>
    <r>
      <rPr>
        <sz val="11"/>
        <color theme="1"/>
        <rFont val="宋体"/>
        <charset val="134"/>
      </rPr>
      <t>申请加分：</t>
    </r>
    <r>
      <rPr>
        <sz val="11"/>
        <color theme="1"/>
        <rFont val="Times New Roman"/>
        <family val="1"/>
      </rPr>
      <t>50</t>
    </r>
  </si>
  <si>
    <r>
      <t>打印版（</t>
    </r>
    <r>
      <rPr>
        <sz val="11"/>
        <color theme="1"/>
        <rFont val="Times New Roman"/>
        <family val="1"/>
      </rPr>
      <t>published</t>
    </r>
    <r>
      <rPr>
        <sz val="11"/>
        <color theme="1"/>
        <rFont val="宋体"/>
        <charset val="134"/>
      </rPr>
      <t>）+检索证明</t>
    </r>
  </si>
  <si>
    <r>
      <rPr>
        <sz val="11"/>
        <color theme="1"/>
        <rFont val="Times New Roman"/>
        <family val="1"/>
      </rPr>
      <t>Reinforcing the empowerment for village leaders: an Efficient Way to Bridge the mhGap in rural China,</t>
    </r>
    <r>
      <rPr>
        <sz val="11"/>
        <color theme="1"/>
        <rFont val="宋体"/>
        <charset val="134"/>
      </rPr>
      <t>第一作者，</t>
    </r>
    <r>
      <rPr>
        <sz val="11"/>
        <color theme="1"/>
        <rFont val="Times New Roman"/>
        <family val="1"/>
      </rPr>
      <t>the 3rd International Conference on Psychology in Health, Educational, Social, and Organizational Settings (ICP-HESOS) 2018</t>
    </r>
    <r>
      <rPr>
        <sz val="11"/>
        <color theme="1"/>
        <rFont val="宋体"/>
        <charset val="134"/>
      </rPr>
      <t>，申请分数：</t>
    </r>
    <r>
      <rPr>
        <sz val="11"/>
        <color theme="1"/>
        <rFont val="Times New Roman"/>
        <family val="1"/>
      </rPr>
      <t>5</t>
    </r>
    <r>
      <rPr>
        <sz val="11"/>
        <color theme="1"/>
        <rFont val="宋体"/>
        <charset val="134"/>
      </rPr>
      <t>分</t>
    </r>
  </si>
  <si>
    <t>会议证书</t>
  </si>
  <si>
    <r>
      <t>打印版（</t>
    </r>
    <r>
      <rPr>
        <sz val="11"/>
        <color theme="1"/>
        <rFont val="Times New Roman"/>
        <family val="1"/>
      </rPr>
      <t>online</t>
    </r>
    <r>
      <rPr>
        <sz val="11"/>
        <color theme="1"/>
        <rFont val="宋体"/>
        <charset val="134"/>
      </rPr>
      <t>）</t>
    </r>
  </si>
  <si>
    <r>
      <rPr>
        <sz val="11"/>
        <color theme="1"/>
        <rFont val="Times New Roman"/>
        <family val="1"/>
      </rPr>
      <t>Directed forgetting mitigates the emotion impairment in associative memory</t>
    </r>
    <r>
      <rPr>
        <sz val="11"/>
        <color theme="1"/>
        <rFont val="宋体"/>
        <charset val="134"/>
      </rPr>
      <t>（</t>
    </r>
    <r>
      <rPr>
        <sz val="11"/>
        <color theme="1"/>
        <rFont val="Times New Roman"/>
        <family val="1"/>
      </rPr>
      <t>the 16th European Congress of Psychology (ECP2019)</t>
    </r>
    <r>
      <rPr>
        <sz val="11"/>
        <color theme="1"/>
        <rFont val="宋体"/>
        <charset val="134"/>
      </rPr>
      <t>，国际会议论文摘要，申请加分：</t>
    </r>
    <r>
      <rPr>
        <sz val="11"/>
        <color theme="1"/>
        <rFont val="Times New Roman"/>
        <family val="1"/>
      </rPr>
      <t>5</t>
    </r>
    <r>
      <rPr>
        <sz val="11"/>
        <color theme="1"/>
        <rFont val="宋体"/>
        <charset val="134"/>
      </rPr>
      <t>分</t>
    </r>
  </si>
  <si>
    <t>会议证书+录用通知</t>
  </si>
  <si>
    <r>
      <rPr>
        <sz val="11"/>
        <color theme="1"/>
        <rFont val="宋体"/>
        <charset val="134"/>
      </rPr>
      <t>欧洲心理学大会会议摘要</t>
    </r>
    <r>
      <rPr>
        <sz val="11"/>
        <color theme="1"/>
        <rFont val="Times New Roman"/>
        <family val="1"/>
      </rPr>
      <t xml:space="preserve">. </t>
    </r>
    <r>
      <rPr>
        <sz val="11"/>
        <color theme="1"/>
        <rFont val="宋体"/>
        <charset val="134"/>
      </rPr>
      <t>申请加分：5分</t>
    </r>
  </si>
  <si>
    <r>
      <t>会议证书</t>
    </r>
    <r>
      <rPr>
        <sz val="11"/>
        <color theme="1"/>
        <rFont val="Times New Roman"/>
        <family val="1"/>
      </rPr>
      <t>+</t>
    </r>
    <r>
      <rPr>
        <sz val="11"/>
        <color theme="1"/>
        <rFont val="宋体"/>
        <charset val="134"/>
      </rPr>
      <t>录用通知</t>
    </r>
  </si>
  <si>
    <r>
      <t>参加</t>
    </r>
    <r>
      <rPr>
        <sz val="11"/>
        <color theme="1"/>
        <rFont val="Times New Roman"/>
        <family val="1"/>
      </rPr>
      <t>2019</t>
    </r>
    <r>
      <rPr>
        <sz val="11"/>
        <color theme="1"/>
        <rFont val="宋体"/>
        <charset val="134"/>
      </rPr>
      <t>年第</t>
    </r>
    <r>
      <rPr>
        <sz val="11"/>
        <color theme="1"/>
        <rFont val="Times New Roman"/>
        <family val="1"/>
      </rPr>
      <t>16</t>
    </r>
    <r>
      <rPr>
        <sz val="11"/>
        <color theme="1"/>
        <rFont val="宋体"/>
        <charset val="134"/>
      </rPr>
      <t>届欧洲心理学大会，并作口头报告</t>
    </r>
    <r>
      <rPr>
        <sz val="11"/>
        <color theme="1"/>
        <rFont val="Times New Roman"/>
        <family val="1"/>
      </rPr>
      <t>---5</t>
    </r>
    <r>
      <rPr>
        <sz val="11"/>
        <color theme="1"/>
        <rFont val="宋体"/>
        <charset val="134"/>
      </rPr>
      <t>分</t>
    </r>
  </si>
  <si>
    <r>
      <t>第二十一届全国心理学学术会议摘要一作，申请加分：</t>
    </r>
    <r>
      <rPr>
        <sz val="11"/>
        <color theme="1"/>
        <rFont val="Times New Roman"/>
        <family val="1"/>
      </rPr>
      <t>2</t>
    </r>
    <r>
      <rPr>
        <sz val="11"/>
        <color theme="1"/>
        <rFont val="宋体"/>
        <charset val="134"/>
      </rPr>
      <t>分</t>
    </r>
  </si>
  <si>
    <r>
      <t>Mathematical Cognition and Learning Society Conference</t>
    </r>
    <r>
      <rPr>
        <sz val="11"/>
        <color theme="1"/>
        <rFont val="宋体"/>
        <charset val="134"/>
      </rPr>
      <t>国际学术会议摘要一作</t>
    </r>
    <r>
      <rPr>
        <sz val="11"/>
        <color theme="1"/>
        <rFont val="Times New Roman"/>
        <family val="1"/>
      </rPr>
      <t xml:space="preserve"> </t>
    </r>
    <r>
      <rPr>
        <sz val="11"/>
        <color theme="1"/>
        <rFont val="宋体"/>
        <charset val="134"/>
      </rPr>
      <t>申请加分：</t>
    </r>
    <r>
      <rPr>
        <sz val="11"/>
        <color theme="1"/>
        <rFont val="Times New Roman"/>
        <family val="1"/>
      </rPr>
      <t>5</t>
    </r>
    <r>
      <rPr>
        <sz val="11"/>
        <color theme="1"/>
        <rFont val="宋体"/>
        <charset val="134"/>
      </rPr>
      <t>分</t>
    </r>
  </si>
  <si>
    <r>
      <t>2019</t>
    </r>
    <r>
      <rPr>
        <sz val="11"/>
        <color theme="1"/>
        <rFont val="宋体"/>
        <charset val="134"/>
      </rPr>
      <t>年亚太视觉会议口头报告</t>
    </r>
    <r>
      <rPr>
        <sz val="11"/>
        <color theme="1"/>
        <rFont val="Times New Roman"/>
        <family val="1"/>
      </rPr>
      <t xml:space="preserve">   </t>
    </r>
    <r>
      <rPr>
        <sz val="11"/>
        <color theme="1"/>
        <rFont val="宋体"/>
        <charset val="134"/>
      </rPr>
      <t>申请：</t>
    </r>
    <r>
      <rPr>
        <sz val="11"/>
        <color theme="1"/>
        <rFont val="Times New Roman"/>
        <family val="1"/>
      </rPr>
      <t>5</t>
    </r>
    <r>
      <rPr>
        <sz val="11"/>
        <color theme="1"/>
        <rFont val="宋体"/>
        <charset val="134"/>
      </rPr>
      <t>分</t>
    </r>
  </si>
  <si>
    <r>
      <t>2019</t>
    </r>
    <r>
      <rPr>
        <sz val="11"/>
        <color theme="1"/>
        <rFont val="宋体"/>
        <charset val="134"/>
      </rPr>
      <t>年东北师范大学</t>
    </r>
    <r>
      <rPr>
        <sz val="11"/>
        <color theme="1"/>
        <rFont val="Times New Roman"/>
        <family val="1"/>
      </rPr>
      <t>“</t>
    </r>
    <r>
      <rPr>
        <sz val="11"/>
        <color theme="1"/>
        <rFont val="宋体"/>
        <charset val="134"/>
      </rPr>
      <t>脑电技术在认知神经科学研究中的应用</t>
    </r>
    <r>
      <rPr>
        <sz val="11"/>
        <color theme="1"/>
        <rFont val="Times New Roman"/>
        <family val="1"/>
      </rPr>
      <t>”</t>
    </r>
    <r>
      <rPr>
        <sz val="11"/>
        <color theme="1"/>
        <rFont val="宋体"/>
        <charset val="134"/>
      </rPr>
      <t>口头报告</t>
    </r>
    <r>
      <rPr>
        <sz val="11"/>
        <color theme="1"/>
        <rFont val="Times New Roman"/>
        <family val="1"/>
      </rPr>
      <t xml:space="preserve">  </t>
    </r>
    <r>
      <rPr>
        <sz val="11"/>
        <color theme="1"/>
        <rFont val="宋体"/>
        <charset val="134"/>
      </rPr>
      <t>申请：</t>
    </r>
    <r>
      <rPr>
        <sz val="11"/>
        <color theme="1"/>
        <rFont val="Times New Roman"/>
        <family val="1"/>
      </rPr>
      <t>2</t>
    </r>
    <r>
      <rPr>
        <sz val="11"/>
        <color theme="1"/>
        <rFont val="宋体"/>
        <charset val="134"/>
      </rPr>
      <t>分</t>
    </r>
  </si>
  <si>
    <t>浙大帮扶团暑假社会实践</t>
  </si>
  <si>
    <r>
      <rPr>
        <sz val="11"/>
        <color theme="1"/>
        <rFont val="宋体"/>
        <charset val="134"/>
      </rPr>
      <t>校三好杯网球女子双打（研究生组）第</t>
    </r>
    <r>
      <rPr>
        <sz val="11"/>
        <color theme="1"/>
        <rFont val="Times New Roman"/>
        <family val="1"/>
      </rPr>
      <t>3</t>
    </r>
    <r>
      <rPr>
        <sz val="11"/>
        <color theme="1"/>
        <rFont val="宋体"/>
        <charset val="134"/>
      </rPr>
      <t>名（3分）</t>
    </r>
  </si>
  <si>
    <r>
      <rPr>
        <sz val="11"/>
        <color theme="1"/>
        <rFont val="宋体"/>
        <charset val="134"/>
      </rPr>
      <t>校三好杯网球混合双打（研究生组）第</t>
    </r>
    <r>
      <rPr>
        <sz val="11"/>
        <color theme="1"/>
        <rFont val="Times New Roman"/>
        <family val="1"/>
      </rPr>
      <t>2</t>
    </r>
    <r>
      <rPr>
        <sz val="11"/>
        <color theme="1"/>
        <rFont val="宋体"/>
        <charset val="134"/>
      </rPr>
      <t>名（3分）</t>
    </r>
  </si>
  <si>
    <r>
      <rPr>
        <sz val="11"/>
        <color theme="1"/>
        <rFont val="Times New Roman"/>
        <family val="1"/>
      </rPr>
      <t>2018.12</t>
    </r>
    <r>
      <rPr>
        <sz val="11"/>
        <color theme="1"/>
        <rFont val="宋体"/>
        <charset val="134"/>
      </rPr>
      <t>参加在系楼举办的心理系趣味运动会（0.25分）</t>
    </r>
  </si>
  <si>
    <r>
      <rPr>
        <sz val="11"/>
        <color theme="1"/>
        <rFont val="Times New Roman"/>
        <family val="1"/>
      </rPr>
      <t>2018.12-2019.9</t>
    </r>
    <r>
      <rPr>
        <sz val="11"/>
        <color theme="1"/>
        <rFont val="宋体"/>
        <charset val="134"/>
      </rPr>
      <t>参与或负责心理帮扶团的多个活动项目</t>
    </r>
    <r>
      <rPr>
        <sz val="11"/>
        <color theme="1"/>
        <rFont val="Times New Roman"/>
        <family val="1"/>
      </rPr>
      <t>/</t>
    </r>
    <r>
      <rPr>
        <sz val="11"/>
        <color theme="1"/>
        <rFont val="宋体"/>
        <charset val="134"/>
      </rPr>
      <t>事务工作（参加帮扶团例会、在全团学习中进行咨询伦理分享、暑期社会实践团辅方案设计、帮扶团</t>
    </r>
    <r>
      <rPr>
        <sz val="11"/>
        <color theme="1"/>
        <rFont val="Times New Roman"/>
        <family val="1"/>
      </rPr>
      <t>logo</t>
    </r>
    <r>
      <rPr>
        <sz val="11"/>
        <color theme="1"/>
        <rFont val="宋体"/>
        <charset val="134"/>
      </rPr>
      <t>设计、团衫设计、工作证皮套订购、帮扶团纳新工作等等）（0.25分）</t>
    </r>
  </si>
  <si>
    <r>
      <rPr>
        <sz val="11"/>
        <color theme="1"/>
        <rFont val="Times New Roman"/>
        <family val="1"/>
      </rPr>
      <t>2019</t>
    </r>
    <r>
      <rPr>
        <sz val="11"/>
        <color theme="1"/>
        <rFont val="宋体"/>
        <charset val="134"/>
      </rPr>
      <t>年心理系新年晚会节目出演《只对你有感觉》（0.25分）</t>
    </r>
  </si>
  <si>
    <r>
      <rPr>
        <sz val="11"/>
        <color theme="1"/>
        <rFont val="Times New Roman"/>
        <family val="1"/>
      </rPr>
      <t xml:space="preserve">2019.7 </t>
    </r>
    <r>
      <rPr>
        <sz val="11"/>
        <color theme="1"/>
        <rFont val="宋体"/>
        <charset val="134"/>
      </rPr>
      <t>参加心理系杭州教育系统系友</t>
    </r>
    <r>
      <rPr>
        <sz val="11"/>
        <color theme="1"/>
        <rFont val="Times New Roman"/>
        <family val="1"/>
      </rPr>
      <t>2019</t>
    </r>
    <r>
      <rPr>
        <sz val="11"/>
        <color theme="1"/>
        <rFont val="宋体"/>
        <charset val="134"/>
      </rPr>
      <t>年聚会活动并撰写新闻稿（0.25分）</t>
    </r>
  </si>
  <si>
    <r>
      <rPr>
        <sz val="11"/>
        <color theme="1"/>
        <rFont val="Times New Roman"/>
        <family val="1"/>
      </rPr>
      <t xml:space="preserve">2019.8 </t>
    </r>
    <r>
      <rPr>
        <sz val="11"/>
        <color theme="1"/>
        <rFont val="宋体"/>
        <charset val="134"/>
      </rPr>
      <t>设计并带领于心理系楼开展的浙江省农村留守儿童心理健康团体辅导，</t>
    </r>
    <r>
      <rPr>
        <sz val="11"/>
        <color theme="1"/>
        <rFont val="Times New Roman"/>
        <family val="1"/>
      </rPr>
      <t>0.25</t>
    </r>
    <r>
      <rPr>
        <sz val="11"/>
        <color theme="1"/>
        <rFont val="宋体"/>
        <charset val="134"/>
      </rPr>
      <t>分</t>
    </r>
  </si>
  <si>
    <r>
      <rPr>
        <sz val="11"/>
        <color theme="1"/>
        <rFont val="Times New Roman"/>
        <family val="1"/>
      </rPr>
      <t xml:space="preserve">2019.8 </t>
    </r>
    <r>
      <rPr>
        <sz val="11"/>
        <color theme="1"/>
        <rFont val="宋体"/>
        <charset val="134"/>
      </rPr>
      <t>组织于系楼进行的杭州心理访谈评定者培训，并作为培训师进行培训的设计与开展；撰写新闻稿（</t>
    </r>
    <r>
      <rPr>
        <sz val="11"/>
        <color theme="1"/>
        <rFont val="Times New Roman"/>
        <family val="1"/>
      </rPr>
      <t>0.5</t>
    </r>
    <r>
      <rPr>
        <sz val="11"/>
        <color theme="1"/>
        <rFont val="宋体"/>
        <charset val="134"/>
      </rPr>
      <t>分，</t>
    </r>
    <r>
      <rPr>
        <sz val="11"/>
        <color theme="1"/>
        <rFont val="Times New Roman"/>
        <family val="1"/>
      </rPr>
      <t>0.25</t>
    </r>
    <r>
      <rPr>
        <sz val="11"/>
        <color theme="1"/>
        <rFont val="宋体"/>
        <charset val="134"/>
      </rPr>
      <t>分）</t>
    </r>
  </si>
  <si>
    <t>浙江大学心理与行为科学系临床与社会心理学党支部组织委员（3分）</t>
  </si>
  <si>
    <r>
      <rPr>
        <sz val="11"/>
        <color theme="1"/>
        <rFont val="Times New Roman"/>
        <family val="1"/>
      </rPr>
      <t>2018-2019</t>
    </r>
    <r>
      <rPr>
        <sz val="11"/>
        <color theme="1"/>
        <rFont val="宋体"/>
        <charset val="134"/>
      </rPr>
      <t>浙江大学心理与行为科学系兼职辅导员（4分）</t>
    </r>
  </si>
  <si>
    <r>
      <rPr>
        <sz val="11"/>
        <color theme="1"/>
        <rFont val="Times New Roman"/>
        <family val="1"/>
      </rPr>
      <t>2018-2019</t>
    </r>
    <r>
      <rPr>
        <sz val="11"/>
        <color theme="1"/>
        <rFont val="宋体"/>
        <charset val="134"/>
      </rPr>
      <t>基础心理学研究生党支部组织委员（3分）</t>
    </r>
  </si>
  <si>
    <r>
      <rPr>
        <sz val="11"/>
        <color theme="1"/>
        <rFont val="Times New Roman"/>
        <family val="1"/>
      </rPr>
      <t>2018</t>
    </r>
    <r>
      <rPr>
        <sz val="11"/>
        <color theme="1"/>
        <rFont val="宋体"/>
        <charset val="134"/>
      </rPr>
      <t>年</t>
    </r>
    <r>
      <rPr>
        <sz val="11"/>
        <color theme="1"/>
        <rFont val="Times New Roman"/>
        <family val="1"/>
      </rPr>
      <t>“</t>
    </r>
    <r>
      <rPr>
        <sz val="11"/>
        <color theme="1"/>
        <rFont val="宋体"/>
        <charset val="134"/>
      </rPr>
      <t>三好杯</t>
    </r>
    <r>
      <rPr>
        <sz val="11"/>
        <color theme="1"/>
        <rFont val="Times New Roman"/>
        <family val="1"/>
      </rPr>
      <t>”</t>
    </r>
    <r>
      <rPr>
        <sz val="11"/>
        <color theme="1"/>
        <rFont val="宋体"/>
        <charset val="134"/>
      </rPr>
      <t>网球赛女双第四名（1.6分）</t>
    </r>
  </si>
  <si>
    <t>聘书</t>
  </si>
  <si>
    <r>
      <t>浙江大学</t>
    </r>
    <r>
      <rPr>
        <sz val="11"/>
        <color theme="1"/>
        <rFont val="Times New Roman"/>
        <family val="1"/>
      </rPr>
      <t>2019</t>
    </r>
    <r>
      <rPr>
        <sz val="11"/>
        <color theme="1"/>
        <rFont val="宋体"/>
        <charset val="134"/>
      </rPr>
      <t>年</t>
    </r>
    <r>
      <rPr>
        <sz val="11"/>
        <color theme="1"/>
        <rFont val="Times New Roman"/>
        <family val="1"/>
      </rPr>
      <t>“</t>
    </r>
    <r>
      <rPr>
        <sz val="11"/>
        <color theme="1"/>
        <rFont val="宋体"/>
        <charset val="134"/>
      </rPr>
      <t>三好杯</t>
    </r>
    <r>
      <rPr>
        <sz val="11"/>
        <color theme="1"/>
        <rFont val="Times New Roman"/>
        <family val="1"/>
      </rPr>
      <t>”</t>
    </r>
    <r>
      <rPr>
        <sz val="11"/>
        <color theme="1"/>
        <rFont val="宋体"/>
        <charset val="134"/>
      </rPr>
      <t>户外运动挑战赛高空攀岩（女）第三名（</t>
    </r>
    <r>
      <rPr>
        <sz val="11"/>
        <color theme="1"/>
        <rFont val="Times New Roman"/>
        <family val="1"/>
      </rPr>
      <t>3</t>
    </r>
    <r>
      <rPr>
        <sz val="11"/>
        <color theme="1"/>
        <rFont val="宋体"/>
        <charset val="134"/>
      </rPr>
      <t>分）</t>
    </r>
  </si>
  <si>
    <r>
      <t>“</t>
    </r>
    <r>
      <rPr>
        <sz val="11"/>
        <color theme="1"/>
        <rFont val="宋体"/>
        <charset val="134"/>
      </rPr>
      <t>互联网</t>
    </r>
    <r>
      <rPr>
        <sz val="11"/>
        <color theme="1"/>
        <rFont val="Times New Roman"/>
        <family val="1"/>
      </rPr>
      <t>+”</t>
    </r>
    <r>
      <rPr>
        <sz val="11"/>
        <color theme="1"/>
        <rFont val="宋体"/>
        <charset val="134"/>
      </rPr>
      <t>全国大学生创新创业大赛校级三等奖（</t>
    </r>
    <r>
      <rPr>
        <sz val="11"/>
        <color theme="1"/>
        <rFont val="Times New Roman"/>
        <family val="1"/>
      </rPr>
      <t>2</t>
    </r>
    <r>
      <rPr>
        <sz val="11"/>
        <color theme="1"/>
        <rFont val="宋体"/>
        <charset val="134"/>
      </rPr>
      <t>分）</t>
    </r>
  </si>
  <si>
    <t>获奖证明</t>
  </si>
  <si>
    <r>
      <t>组织第二期</t>
    </r>
    <r>
      <rPr>
        <sz val="11"/>
        <color theme="1"/>
        <rFont val="Times New Roman"/>
        <family val="1"/>
      </rPr>
      <t>“</t>
    </r>
    <r>
      <rPr>
        <sz val="11"/>
        <color theme="1"/>
        <rFont val="宋体"/>
        <charset val="134"/>
      </rPr>
      <t>同心圆计划</t>
    </r>
    <r>
      <rPr>
        <sz val="11"/>
        <color theme="1"/>
        <rFont val="Times New Roman"/>
        <family val="1"/>
      </rPr>
      <t>”</t>
    </r>
    <r>
      <rPr>
        <sz val="11"/>
        <color theme="1"/>
        <rFont val="宋体"/>
        <charset val="134"/>
      </rPr>
      <t>培训（</t>
    </r>
    <r>
      <rPr>
        <sz val="11"/>
        <color theme="1"/>
        <rFont val="Times New Roman"/>
        <family val="1"/>
      </rPr>
      <t>0.5</t>
    </r>
    <r>
      <rPr>
        <sz val="11"/>
        <color theme="1"/>
        <rFont val="宋体"/>
        <charset val="134"/>
      </rPr>
      <t>分）</t>
    </r>
  </si>
  <si>
    <r>
      <t>三好杯网球女子双打（研究生组）第四名（</t>
    </r>
    <r>
      <rPr>
        <sz val="11"/>
        <color theme="1"/>
        <rFont val="Times New Roman"/>
        <family val="1"/>
      </rPr>
      <t>2</t>
    </r>
    <r>
      <rPr>
        <sz val="11"/>
        <color theme="1"/>
        <rFont val="宋体"/>
        <charset val="134"/>
      </rPr>
      <t>分）</t>
    </r>
  </si>
  <si>
    <r>
      <t>心理系趣味运动会第二名（</t>
    </r>
    <r>
      <rPr>
        <sz val="11"/>
        <color theme="1"/>
        <rFont val="Times New Roman"/>
        <family val="1"/>
      </rPr>
      <t>0.25</t>
    </r>
    <r>
      <rPr>
        <sz val="11"/>
        <color theme="1"/>
        <rFont val="宋体"/>
        <charset val="134"/>
      </rPr>
      <t>分）</t>
    </r>
  </si>
  <si>
    <r>
      <t>网球三好杯团体赛第二名</t>
    </r>
    <r>
      <rPr>
        <sz val="11"/>
        <color theme="1"/>
        <rFont val="Times New Roman"/>
        <family val="1"/>
      </rPr>
      <t xml:space="preserve"> </t>
    </r>
    <r>
      <rPr>
        <sz val="11"/>
        <color theme="1"/>
        <rFont val="宋体"/>
        <charset val="134"/>
      </rPr>
      <t>（</t>
    </r>
    <r>
      <rPr>
        <sz val="11"/>
        <color theme="1"/>
        <rFont val="Times New Roman"/>
        <family val="1"/>
      </rPr>
      <t>3*0.8</t>
    </r>
    <r>
      <rPr>
        <sz val="11"/>
        <color theme="1"/>
        <rFont val="宋体"/>
        <charset val="134"/>
      </rPr>
      <t>）</t>
    </r>
  </si>
  <si>
    <r>
      <t>DMBR</t>
    </r>
    <r>
      <rPr>
        <sz val="11"/>
        <color theme="1"/>
        <rFont val="宋体"/>
        <charset val="134"/>
      </rPr>
      <t>志愿者</t>
    </r>
    <r>
      <rPr>
        <sz val="11"/>
        <color theme="1"/>
        <rFont val="Times New Roman"/>
        <family val="1"/>
      </rPr>
      <t xml:space="preserve"> </t>
    </r>
    <r>
      <rPr>
        <sz val="11"/>
        <color theme="1"/>
        <rFont val="宋体"/>
        <charset val="134"/>
      </rPr>
      <t>（</t>
    </r>
    <r>
      <rPr>
        <sz val="11"/>
        <color theme="1"/>
        <rFont val="Times New Roman"/>
        <family val="1"/>
      </rPr>
      <t>0.25</t>
    </r>
    <r>
      <rPr>
        <sz val="11"/>
        <color theme="1"/>
        <rFont val="宋体"/>
        <charset val="134"/>
      </rPr>
      <t>分）</t>
    </r>
  </si>
  <si>
    <r>
      <t>2019</t>
    </r>
    <r>
      <rPr>
        <sz val="11"/>
        <color theme="1"/>
        <rFont val="宋体"/>
        <charset val="134"/>
      </rPr>
      <t>年浙江大学三好杯羽毛球女双（</t>
    </r>
    <r>
      <rPr>
        <sz val="11"/>
        <color theme="1"/>
        <rFont val="Times New Roman"/>
        <family val="1"/>
      </rPr>
      <t>0.25</t>
    </r>
    <r>
      <rPr>
        <sz val="11"/>
        <color theme="1"/>
        <rFont val="宋体"/>
        <charset val="134"/>
      </rPr>
      <t>分）</t>
    </r>
  </si>
  <si>
    <r>
      <t>2018</t>
    </r>
    <r>
      <rPr>
        <sz val="11"/>
        <color theme="1"/>
        <rFont val="宋体"/>
        <charset val="134"/>
      </rPr>
      <t>年校运动会女子</t>
    </r>
    <r>
      <rPr>
        <sz val="11"/>
        <color theme="1"/>
        <rFont val="Times New Roman"/>
        <family val="1"/>
      </rPr>
      <t xml:space="preserve">4*100  </t>
    </r>
    <r>
      <rPr>
        <sz val="11"/>
        <color theme="1"/>
        <rFont val="宋体"/>
        <charset val="134"/>
      </rPr>
      <t>（</t>
    </r>
    <r>
      <rPr>
        <sz val="11"/>
        <color theme="1"/>
        <rFont val="Times New Roman"/>
        <family val="1"/>
      </rPr>
      <t>0.25</t>
    </r>
    <r>
      <rPr>
        <sz val="11"/>
        <color theme="1"/>
        <rFont val="宋体"/>
        <charset val="134"/>
      </rPr>
      <t>分）</t>
    </r>
  </si>
  <si>
    <r>
      <t>系举办趣味运动会二等奖</t>
    </r>
    <r>
      <rPr>
        <sz val="11"/>
        <color theme="1"/>
        <rFont val="Times New Roman"/>
        <family val="1"/>
      </rPr>
      <t xml:space="preserve">  </t>
    </r>
    <r>
      <rPr>
        <sz val="11"/>
        <color theme="1"/>
        <rFont val="宋体"/>
        <charset val="134"/>
      </rPr>
      <t>（</t>
    </r>
    <r>
      <rPr>
        <sz val="11"/>
        <color theme="1"/>
        <rFont val="Times New Roman"/>
        <family val="1"/>
      </rPr>
      <t>0.25</t>
    </r>
    <r>
      <rPr>
        <sz val="11"/>
        <color theme="1"/>
        <rFont val="宋体"/>
        <charset val="134"/>
      </rPr>
      <t>分）</t>
    </r>
  </si>
  <si>
    <r>
      <rPr>
        <sz val="11"/>
        <color theme="1"/>
        <rFont val="宋体"/>
        <charset val="134"/>
      </rPr>
      <t>基础心理党支部</t>
    </r>
    <r>
      <rPr>
        <sz val="11"/>
        <color theme="1"/>
        <rFont val="Times New Roman"/>
        <family val="1"/>
      </rPr>
      <t xml:space="preserve">  </t>
    </r>
    <r>
      <rPr>
        <sz val="11"/>
        <color theme="1"/>
        <rFont val="宋体"/>
        <charset val="134"/>
      </rPr>
      <t>支委</t>
    </r>
    <r>
      <rPr>
        <sz val="11"/>
        <color theme="1"/>
        <rFont val="Times New Roman"/>
        <family val="1"/>
      </rPr>
      <t xml:space="preserve">   3</t>
    </r>
    <r>
      <rPr>
        <sz val="11"/>
        <color theme="1"/>
        <rFont val="宋体"/>
        <charset val="134"/>
      </rPr>
      <t>分</t>
    </r>
  </si>
  <si>
    <r>
      <rPr>
        <sz val="11"/>
        <color theme="1"/>
        <rFont val="宋体"/>
        <charset val="134"/>
      </rPr>
      <t>浙江大学</t>
    </r>
    <r>
      <rPr>
        <sz val="11"/>
        <color theme="1"/>
        <rFont val="Times New Roman"/>
        <family val="1"/>
      </rPr>
      <t>SCDA</t>
    </r>
    <r>
      <rPr>
        <sz val="11"/>
        <color theme="1"/>
        <rFont val="宋体"/>
        <charset val="134"/>
      </rPr>
      <t>产品经理</t>
    </r>
    <r>
      <rPr>
        <sz val="11"/>
        <color theme="1"/>
        <rFont val="Times New Roman"/>
        <family val="1"/>
      </rPr>
      <t>workshop</t>
    </r>
    <r>
      <rPr>
        <sz val="11"/>
        <color theme="1"/>
        <rFont val="宋体"/>
        <charset val="134"/>
      </rPr>
      <t>优秀营员</t>
    </r>
  </si>
  <si>
    <t>参与浙大心理系—网易用研联合举办的用研课程并通过考试（0.25）</t>
  </si>
  <si>
    <r>
      <t>参与浙大心理系</t>
    </r>
    <r>
      <rPr>
        <sz val="11"/>
        <color theme="1"/>
        <rFont val="Times New Roman"/>
        <family val="1"/>
      </rPr>
      <t>—</t>
    </r>
    <r>
      <rPr>
        <sz val="11"/>
        <color theme="1"/>
        <rFont val="宋体"/>
        <charset val="134"/>
      </rPr>
      <t>腾讯产品经理培训课程，小组获得总积分第一名（0.25）</t>
    </r>
  </si>
  <si>
    <t>具体内容</t>
  </si>
  <si>
    <r>
      <rPr>
        <sz val="11"/>
        <color theme="1"/>
        <rFont val="Times New Roman"/>
        <family val="1"/>
      </rPr>
      <t xml:space="preserve">Emotional States Affect the Retention of Biological Motion in Working Memory.
</t>
    </r>
    <r>
      <rPr>
        <sz val="11"/>
        <color theme="1"/>
        <rFont val="宋体"/>
        <charset val="134"/>
      </rPr>
      <t>期刊名称：</t>
    </r>
    <r>
      <rPr>
        <sz val="11"/>
        <color theme="1"/>
        <rFont val="Times New Roman"/>
        <family val="1"/>
      </rPr>
      <t>Emotion. SSCI</t>
    </r>
    <r>
      <rPr>
        <sz val="11"/>
        <color theme="1"/>
        <rFont val="宋体"/>
        <charset val="134"/>
      </rPr>
      <t>，</t>
    </r>
    <r>
      <rPr>
        <sz val="11"/>
        <color theme="1"/>
        <rFont val="Times New Roman"/>
        <family val="1"/>
      </rPr>
      <t>Q1</t>
    </r>
    <r>
      <rPr>
        <sz val="11"/>
        <color theme="1"/>
        <rFont val="宋体"/>
        <charset val="134"/>
      </rPr>
      <t>，</t>
    </r>
    <r>
      <rPr>
        <sz val="11"/>
        <color theme="1"/>
        <rFont val="Times New Roman"/>
        <family val="1"/>
      </rPr>
      <t>A</t>
    </r>
    <r>
      <rPr>
        <sz val="11"/>
        <color theme="1"/>
        <rFont val="宋体"/>
        <charset val="134"/>
      </rPr>
      <t>类，一作。</t>
    </r>
    <r>
      <rPr>
        <sz val="11"/>
        <color theme="1"/>
        <rFont val="Times New Roman"/>
        <family val="1"/>
      </rPr>
      <t xml:space="preserve"> </t>
    </r>
    <r>
      <rPr>
        <sz val="11"/>
        <color theme="1"/>
        <rFont val="宋体"/>
        <charset val="134"/>
      </rPr>
      <t>申请加分：</t>
    </r>
    <r>
      <rPr>
        <sz val="11"/>
        <color theme="1"/>
        <rFont val="Times New Roman"/>
        <family val="1"/>
      </rPr>
      <t>100</t>
    </r>
    <r>
      <rPr>
        <sz val="11"/>
        <color theme="1"/>
        <rFont val="宋体"/>
        <charset val="134"/>
      </rPr>
      <t>分</t>
    </r>
  </si>
  <si>
    <t>打印版（online）
检索证明</t>
  </si>
  <si>
    <r>
      <rPr>
        <sz val="11"/>
        <color theme="1"/>
        <rFont val="Times New Roman"/>
        <family val="1"/>
      </rPr>
      <t xml:space="preserve">Visual Working Memory Capacity Load Does Not Modulate Distractor Processing. </t>
    </r>
    <r>
      <rPr>
        <i/>
        <sz val="11"/>
        <color theme="1"/>
        <rFont val="Times New Roman"/>
        <family val="1"/>
      </rPr>
      <t>19th Annual Vision Sciences Society Meeting.</t>
    </r>
    <r>
      <rPr>
        <i/>
        <sz val="11"/>
        <color theme="1"/>
        <rFont val="宋体"/>
        <charset val="134"/>
      </rPr>
      <t>国际会议论文摘要</t>
    </r>
    <r>
      <rPr>
        <i/>
        <sz val="11"/>
        <color theme="1"/>
        <rFont val="Times New Roman"/>
        <family val="1"/>
      </rPr>
      <t>.</t>
    </r>
    <r>
      <rPr>
        <sz val="11"/>
        <color theme="1"/>
        <rFont val="宋体"/>
        <charset val="134"/>
      </rPr>
      <t>申请加分：5分</t>
    </r>
  </si>
  <si>
    <r>
      <t xml:space="preserve">Precision of Working Memory for Biological Movements. 31st APS Annual Convention. </t>
    </r>
    <r>
      <rPr>
        <sz val="11"/>
        <color theme="1"/>
        <rFont val="宋体"/>
        <charset val="134"/>
      </rPr>
      <t>申请加分：</t>
    </r>
    <r>
      <rPr>
        <sz val="11"/>
        <color theme="1"/>
        <rFont val="Times New Roman"/>
        <family val="1"/>
      </rPr>
      <t>5</t>
    </r>
    <r>
      <rPr>
        <sz val="11"/>
        <color theme="1"/>
        <rFont val="宋体"/>
        <charset val="134"/>
      </rPr>
      <t>分</t>
    </r>
  </si>
  <si>
    <r>
      <rPr>
        <sz val="11"/>
        <color theme="1"/>
        <rFont val="宋体"/>
        <charset val="134"/>
      </rPr>
      <t>稳态视觉诱发电位的独立性</t>
    </r>
    <r>
      <rPr>
        <sz val="11"/>
        <color theme="1"/>
        <rFont val="Times New Roman"/>
        <family val="1"/>
      </rPr>
      <t>:</t>
    </r>
    <r>
      <rPr>
        <sz val="11"/>
        <color theme="1"/>
        <rFont val="宋体"/>
        <charset val="134"/>
      </rPr>
      <t>脑机接口的应用
第二十一届全国心理学会议摘要（第一作者），申请分数：</t>
    </r>
    <r>
      <rPr>
        <sz val="11"/>
        <color theme="1"/>
        <rFont val="Times New Roman"/>
        <family val="1"/>
      </rPr>
      <t>2</t>
    </r>
    <r>
      <rPr>
        <sz val="11"/>
        <color theme="1"/>
        <rFont val="宋体"/>
        <charset val="134"/>
      </rPr>
      <t>分</t>
    </r>
  </si>
  <si>
    <t>会议摘要证明</t>
  </si>
  <si>
    <r>
      <rPr>
        <sz val="11"/>
        <color theme="1"/>
        <rFont val="宋体"/>
        <charset val="134"/>
      </rPr>
      <t>注意对不同刺激水平整体知觉的影响：基于</t>
    </r>
    <r>
      <rPr>
        <sz val="11"/>
        <color theme="1"/>
        <rFont val="Times New Roman"/>
        <family val="1"/>
      </rPr>
      <t xml:space="preserve">RSVP </t>
    </r>
    <r>
      <rPr>
        <sz val="11"/>
        <color theme="1"/>
        <rFont val="宋体"/>
        <charset val="134"/>
      </rPr>
      <t xml:space="preserve">适应范式的研究
</t>
    </r>
    <r>
      <rPr>
        <sz val="11"/>
        <color theme="1"/>
        <rFont val="Times New Roman"/>
        <family val="1"/>
      </rPr>
      <t>2019</t>
    </r>
    <r>
      <rPr>
        <sz val="11"/>
        <color theme="1"/>
        <rFont val="宋体"/>
        <charset val="134"/>
      </rPr>
      <t>中国科学视觉会议摘要（第一作者），申请分数：</t>
    </r>
    <r>
      <rPr>
        <sz val="11"/>
        <color theme="1"/>
        <rFont val="Times New Roman"/>
        <family val="1"/>
      </rPr>
      <t>2</t>
    </r>
  </si>
  <si>
    <t>会议录用通知和摘要证明</t>
  </si>
  <si>
    <r>
      <rPr>
        <sz val="11"/>
        <color theme="1"/>
        <rFont val="Times New Roman"/>
        <family val="1"/>
      </rPr>
      <t>One key for two inputs: A hybrid SSVEP-based brain-computer interface (BCI). 
2019</t>
    </r>
    <r>
      <rPr>
        <sz val="11"/>
        <color theme="1"/>
        <rFont val="宋体"/>
        <charset val="134"/>
      </rPr>
      <t>中国工效学学会学术会议（第一作者，时间为</t>
    </r>
    <r>
      <rPr>
        <sz val="11"/>
        <color theme="1"/>
        <rFont val="Times New Roman"/>
        <family val="1"/>
      </rPr>
      <t>2019.8.31-2019.9.1</t>
    </r>
    <r>
      <rPr>
        <sz val="11"/>
        <color theme="1"/>
        <rFont val="宋体"/>
        <charset val="134"/>
      </rPr>
      <t>），申请分数：</t>
    </r>
    <r>
      <rPr>
        <sz val="11"/>
        <color theme="1"/>
        <rFont val="Times New Roman"/>
        <family val="1"/>
      </rPr>
      <t>2</t>
    </r>
    <r>
      <rPr>
        <sz val="11"/>
        <color theme="1"/>
        <rFont val="宋体"/>
        <charset val="134"/>
      </rPr>
      <t>分</t>
    </r>
  </si>
  <si>
    <r>
      <rPr>
        <sz val="11"/>
        <color theme="1"/>
        <rFont val="Times New Roman"/>
        <family val="1"/>
      </rPr>
      <t xml:space="preserve">Li, Zhi, Xin, Keyun, Lou, Jiafei, &amp; Li, Zeyu. (2019). Visual search may not require target representation in working memory or long-term memory. </t>
    </r>
    <r>
      <rPr>
        <sz val="11"/>
        <color theme="1"/>
        <rFont val="宋体"/>
        <charset val="134"/>
      </rPr>
      <t>第二作者（导师一作）；期刊名称：</t>
    </r>
    <r>
      <rPr>
        <sz val="11"/>
        <color theme="1"/>
        <rFont val="Times New Roman"/>
        <family val="1"/>
      </rPr>
      <t xml:space="preserve"> Psychological Science</t>
    </r>
    <r>
      <rPr>
        <sz val="11"/>
        <color theme="1"/>
        <rFont val="宋体"/>
        <charset val="134"/>
      </rPr>
      <t>；期刊分区：</t>
    </r>
    <r>
      <rPr>
        <sz val="11"/>
        <color theme="1"/>
        <rFont val="Times New Roman"/>
        <family val="1"/>
      </rPr>
      <t>SSCI(</t>
    </r>
    <r>
      <rPr>
        <sz val="11"/>
        <color theme="1"/>
        <rFont val="宋体"/>
        <charset val="134"/>
      </rPr>
      <t>一区</t>
    </r>
    <r>
      <rPr>
        <sz val="11"/>
        <color theme="1"/>
        <rFont val="Times New Roman"/>
        <family val="1"/>
      </rPr>
      <t>)</t>
    </r>
    <r>
      <rPr>
        <sz val="11"/>
        <color theme="1"/>
        <rFont val="宋体"/>
        <charset val="134"/>
      </rPr>
      <t>；文章等级：</t>
    </r>
    <r>
      <rPr>
        <sz val="11"/>
        <color theme="1"/>
        <rFont val="Times New Roman"/>
        <family val="1"/>
      </rPr>
      <t>A</t>
    </r>
    <r>
      <rPr>
        <sz val="11"/>
        <color theme="1"/>
        <rFont val="宋体"/>
        <charset val="134"/>
      </rPr>
      <t>类；申请分数：</t>
    </r>
    <r>
      <rPr>
        <sz val="11"/>
        <color theme="1"/>
        <rFont val="Times New Roman"/>
        <family val="1"/>
      </rPr>
      <t>100*0.9 = 90</t>
    </r>
    <r>
      <rPr>
        <sz val="11"/>
        <color theme="1"/>
        <rFont val="宋体"/>
        <charset val="134"/>
      </rPr>
      <t>分</t>
    </r>
  </si>
  <si>
    <r>
      <rPr>
        <sz val="11"/>
        <color theme="1"/>
        <rFont val="Times New Roman"/>
        <family val="1"/>
      </rPr>
      <t xml:space="preserve">Xin, Keyun and Li, Zhi. (2019). Visual working memory load does not affect the overall stimulus processing time in visual search. </t>
    </r>
    <r>
      <rPr>
        <sz val="11"/>
        <color theme="1"/>
        <rFont val="宋体"/>
        <charset val="134"/>
      </rPr>
      <t>第一作者；期刊名称：</t>
    </r>
    <r>
      <rPr>
        <sz val="11"/>
        <color theme="1"/>
        <rFont val="Times New Roman"/>
        <family val="1"/>
      </rPr>
      <t xml:space="preserve"> Quarterly Journal of Experimental Psychology</t>
    </r>
    <r>
      <rPr>
        <sz val="11"/>
        <color theme="1"/>
        <rFont val="宋体"/>
        <charset val="134"/>
      </rPr>
      <t>；期刊分区：</t>
    </r>
    <r>
      <rPr>
        <sz val="11"/>
        <color theme="1"/>
        <rFont val="Times New Roman"/>
        <family val="1"/>
      </rPr>
      <t>SCI(</t>
    </r>
    <r>
      <rPr>
        <sz val="11"/>
        <color theme="1"/>
        <rFont val="宋体"/>
        <charset val="134"/>
      </rPr>
      <t>二区</t>
    </r>
    <r>
      <rPr>
        <sz val="11"/>
        <color theme="1"/>
        <rFont val="Times New Roman"/>
        <family val="1"/>
      </rPr>
      <t>)</t>
    </r>
    <r>
      <rPr>
        <sz val="11"/>
        <color theme="1"/>
        <rFont val="宋体"/>
        <charset val="134"/>
      </rPr>
      <t>；文章等级：</t>
    </r>
    <r>
      <rPr>
        <sz val="11"/>
        <color theme="1"/>
        <rFont val="Times New Roman"/>
        <family val="1"/>
      </rPr>
      <t>B</t>
    </r>
    <r>
      <rPr>
        <sz val="11"/>
        <color theme="1"/>
        <rFont val="宋体"/>
        <charset val="134"/>
      </rPr>
      <t>级；申请分数：</t>
    </r>
    <r>
      <rPr>
        <sz val="11"/>
        <color theme="1"/>
        <rFont val="Times New Roman"/>
        <family val="1"/>
      </rPr>
      <t>50</t>
    </r>
    <r>
      <rPr>
        <sz val="11"/>
        <color theme="1"/>
        <rFont val="宋体"/>
        <charset val="134"/>
      </rPr>
      <t>分</t>
    </r>
  </si>
  <si>
    <t>同上</t>
  </si>
  <si>
    <r>
      <rPr>
        <sz val="11"/>
        <color theme="1"/>
        <rFont val="Times New Roman"/>
        <family val="1"/>
      </rPr>
      <t>Visual working memory load does not affect the overall stimulus processing time in visual search. 2019</t>
    </r>
    <r>
      <rPr>
        <sz val="11"/>
        <color theme="1"/>
        <rFont val="宋体"/>
        <charset val="134"/>
      </rPr>
      <t>中国科学视觉会议摘要（第一作者）；申请分数：</t>
    </r>
    <r>
      <rPr>
        <sz val="11"/>
        <color theme="1"/>
        <rFont val="Times New Roman"/>
        <family val="1"/>
      </rPr>
      <t>2</t>
    </r>
    <r>
      <rPr>
        <sz val="11"/>
        <color theme="1"/>
        <rFont val="宋体"/>
        <charset val="134"/>
      </rPr>
      <t>分</t>
    </r>
  </si>
  <si>
    <r>
      <rPr>
        <sz val="11"/>
        <color theme="1"/>
        <rFont val="Times New Roman"/>
        <family val="1"/>
      </rPr>
      <t xml:space="preserve">The role of the motion cue in the dynamic gaze-cueing effect: A study of the lateralized ERPs. https://doi.org/10.1016/j.neuropsychologia.2018.12.016
</t>
    </r>
    <r>
      <rPr>
        <sz val="11"/>
        <color theme="1"/>
        <rFont val="宋体"/>
        <charset val="134"/>
      </rPr>
      <t>期刊名称：</t>
    </r>
    <r>
      <rPr>
        <sz val="11"/>
        <color theme="1"/>
        <rFont val="Times New Roman"/>
        <family val="1"/>
      </rPr>
      <t xml:space="preserve">Neuropsychologia, SSCI/SCIE, Q1, </t>
    </r>
    <r>
      <rPr>
        <sz val="11"/>
        <color theme="1"/>
        <rFont val="宋体"/>
        <charset val="134"/>
      </rPr>
      <t>一作，申请加分：100分</t>
    </r>
  </si>
  <si>
    <r>
      <rPr>
        <sz val="11"/>
        <color theme="1"/>
        <rFont val="宋体"/>
        <charset val="134"/>
      </rPr>
      <t>打印版（</t>
    </r>
    <r>
      <rPr>
        <sz val="11"/>
        <color theme="1"/>
        <rFont val="Times New Roman"/>
        <family val="1"/>
      </rPr>
      <t>online</t>
    </r>
    <r>
      <rPr>
        <sz val="11"/>
        <color theme="1"/>
        <rFont val="宋体"/>
        <charset val="134"/>
      </rPr>
      <t>）
检索证明</t>
    </r>
  </si>
  <si>
    <t>打印版（online）</t>
  </si>
  <si>
    <r>
      <rPr>
        <sz val="11"/>
        <color theme="1"/>
        <rFont val="宋体"/>
        <charset val="134"/>
      </rPr>
      <t>第四届决策与脑研究国际研讨会会议论文摘要.</t>
    </r>
    <r>
      <rPr>
        <i/>
        <sz val="11"/>
        <color theme="1"/>
        <rFont val="宋体"/>
        <charset val="134"/>
      </rPr>
      <t>国际会议论文摘要</t>
    </r>
    <r>
      <rPr>
        <sz val="11"/>
        <color theme="1"/>
        <rFont val="宋体"/>
        <charset val="134"/>
      </rPr>
      <t>. 申请加分：5分</t>
    </r>
  </si>
  <si>
    <r>
      <rPr>
        <sz val="11"/>
        <color theme="1"/>
        <rFont val="宋体"/>
        <charset val="134"/>
      </rPr>
      <t>第十五届亚太视觉会议论文摘要</t>
    </r>
    <r>
      <rPr>
        <sz val="11"/>
        <color theme="1"/>
        <rFont val="Times New Roman"/>
        <family val="1"/>
      </rPr>
      <t>.</t>
    </r>
    <r>
      <rPr>
        <i/>
        <sz val="11"/>
        <color theme="1"/>
        <rFont val="宋体"/>
        <charset val="134"/>
      </rPr>
      <t>国际会议论文摘要</t>
    </r>
    <r>
      <rPr>
        <sz val="11"/>
        <color theme="1"/>
        <rFont val="Times New Roman"/>
        <family val="1"/>
      </rPr>
      <t xml:space="preserve">. </t>
    </r>
    <r>
      <rPr>
        <sz val="11"/>
        <color theme="1"/>
        <rFont val="宋体"/>
        <charset val="134"/>
      </rPr>
      <t>申请加分：</t>
    </r>
    <r>
      <rPr>
        <sz val="11"/>
        <color theme="1"/>
        <rFont val="Times New Roman"/>
        <family val="1"/>
      </rPr>
      <t>5</t>
    </r>
    <r>
      <rPr>
        <sz val="11"/>
        <color theme="1"/>
        <rFont val="宋体"/>
        <charset val="134"/>
      </rPr>
      <t>分</t>
    </r>
  </si>
  <si>
    <r>
      <rPr>
        <sz val="11"/>
        <color theme="1"/>
        <rFont val="宋体"/>
        <charset val="134"/>
      </rPr>
      <t>中国心理学会普通心理与实验心理专业委员会</t>
    </r>
    <r>
      <rPr>
        <sz val="11"/>
        <color theme="1"/>
        <rFont val="Times New Roman"/>
        <family val="1"/>
      </rPr>
      <t>2019</t>
    </r>
    <r>
      <rPr>
        <sz val="11"/>
        <color theme="1"/>
        <rFont val="宋体"/>
        <charset val="134"/>
      </rPr>
      <t>年学术年会论文摘要</t>
    </r>
    <r>
      <rPr>
        <sz val="11"/>
        <color theme="1"/>
        <rFont val="Times New Roman"/>
        <family val="1"/>
      </rPr>
      <t>.</t>
    </r>
    <r>
      <rPr>
        <sz val="11"/>
        <color theme="1"/>
        <rFont val="宋体"/>
        <charset val="134"/>
      </rPr>
      <t>申请加分：2分</t>
    </r>
  </si>
  <si>
    <r>
      <t xml:space="preserve">Primary care patient beliefs and help-seeking preferences regarding depression in Chin, </t>
    </r>
    <r>
      <rPr>
        <sz val="11"/>
        <color theme="1"/>
        <rFont val="宋体"/>
        <charset val="134"/>
      </rPr>
      <t>第一作者</t>
    </r>
    <r>
      <rPr>
        <sz val="11"/>
        <color theme="1"/>
        <rFont val="Times New Roman"/>
        <family val="1"/>
      </rPr>
      <t xml:space="preserve">, Psychiatry Research, </t>
    </r>
    <r>
      <rPr>
        <sz val="11"/>
        <color theme="1"/>
        <rFont val="宋体"/>
        <charset val="134"/>
      </rPr>
      <t>文章等级</t>
    </r>
    <r>
      <rPr>
        <sz val="11"/>
        <color theme="1"/>
        <rFont val="Times New Roman"/>
        <family val="1"/>
      </rPr>
      <t>=B</t>
    </r>
    <r>
      <rPr>
        <sz val="11"/>
        <color theme="1"/>
        <rFont val="宋体"/>
        <charset val="134"/>
      </rPr>
      <t>：</t>
    </r>
    <r>
      <rPr>
        <sz val="11"/>
        <color theme="1"/>
        <rFont val="Times New Roman"/>
        <family val="1"/>
      </rPr>
      <t xml:space="preserve">SCIE/SSCI, Q2, </t>
    </r>
    <r>
      <rPr>
        <sz val="11"/>
        <color theme="1"/>
        <rFont val="宋体"/>
        <charset val="134"/>
      </rPr>
      <t>申请分数：</t>
    </r>
    <r>
      <rPr>
        <sz val="11"/>
        <color theme="1"/>
        <rFont val="Times New Roman"/>
        <family val="1"/>
      </rPr>
      <t>50</t>
    </r>
    <r>
      <rPr>
        <sz val="11"/>
        <color theme="1"/>
        <rFont val="宋体"/>
        <charset val="134"/>
      </rPr>
      <t>分</t>
    </r>
  </si>
  <si>
    <r>
      <rPr>
        <sz val="11"/>
        <color theme="1"/>
        <rFont val="Times New Roman"/>
        <family val="1"/>
      </rPr>
      <t xml:space="preserve">The impact of treatment stigma on depression care: perspectives from a collaborative-care model, </t>
    </r>
    <r>
      <rPr>
        <sz val="11"/>
        <color theme="1"/>
        <rFont val="宋体"/>
        <charset val="134"/>
      </rPr>
      <t>第一作者</t>
    </r>
    <r>
      <rPr>
        <sz val="11"/>
        <color theme="1"/>
        <rFont val="Times New Roman"/>
        <family val="1"/>
      </rPr>
      <t xml:space="preserve">, </t>
    </r>
    <r>
      <rPr>
        <sz val="11"/>
        <color theme="1"/>
        <rFont val="宋体"/>
        <charset val="134"/>
      </rPr>
      <t>中华医学会第十七次全国精神医学大会</t>
    </r>
    <r>
      <rPr>
        <sz val="11"/>
        <color theme="1"/>
        <rFont val="Times New Roman"/>
        <family val="1"/>
      </rPr>
      <t xml:space="preserve">. </t>
    </r>
    <r>
      <rPr>
        <sz val="11"/>
        <color theme="1"/>
        <rFont val="宋体"/>
        <charset val="134"/>
      </rPr>
      <t>申请加分：2分</t>
    </r>
  </si>
  <si>
    <t>会议录用邀请函</t>
  </si>
  <si>
    <r>
      <t xml:space="preserve">Social Support and Depression Related to Older Adults' Hypertension Control in Rural China, </t>
    </r>
    <r>
      <rPr>
        <sz val="11"/>
        <color theme="1"/>
        <rFont val="宋体"/>
        <charset val="134"/>
      </rPr>
      <t>第一作者，</t>
    </r>
    <r>
      <rPr>
        <sz val="11"/>
        <color theme="1"/>
        <rFont val="Times New Roman"/>
        <family val="1"/>
      </rPr>
      <t xml:space="preserve"> American Journal of Geriatric Psychiatry</t>
    </r>
    <r>
      <rPr>
        <sz val="11"/>
        <color theme="1"/>
        <rFont val="宋体"/>
        <charset val="134"/>
      </rPr>
      <t>，文章等级：</t>
    </r>
    <r>
      <rPr>
        <sz val="11"/>
        <color theme="1"/>
        <rFont val="Times New Roman"/>
        <family val="1"/>
      </rPr>
      <t>A</t>
    </r>
    <r>
      <rPr>
        <sz val="11"/>
        <color theme="1"/>
        <rFont val="宋体"/>
        <charset val="134"/>
      </rPr>
      <t>类：</t>
    </r>
    <r>
      <rPr>
        <sz val="11"/>
        <color theme="1"/>
        <rFont val="Times New Roman"/>
        <family val="1"/>
      </rPr>
      <t>ZJU100</t>
    </r>
    <r>
      <rPr>
        <sz val="11"/>
        <color theme="1"/>
        <rFont val="宋体"/>
        <charset val="134"/>
      </rPr>
      <t>；</t>
    </r>
    <r>
      <rPr>
        <sz val="11"/>
        <color theme="1"/>
        <rFont val="Times New Roman"/>
        <family val="1"/>
      </rPr>
      <t>SCI</t>
    </r>
    <r>
      <rPr>
        <sz val="11"/>
        <color theme="1"/>
        <rFont val="宋体"/>
        <charset val="134"/>
      </rPr>
      <t>（</t>
    </r>
    <r>
      <rPr>
        <sz val="11"/>
        <color theme="1"/>
        <rFont val="Times New Roman"/>
        <family val="1"/>
      </rPr>
      <t>SCIE</t>
    </r>
    <r>
      <rPr>
        <sz val="11"/>
        <color theme="1"/>
        <rFont val="宋体"/>
        <charset val="134"/>
      </rPr>
      <t>）或</t>
    </r>
    <r>
      <rPr>
        <sz val="11"/>
        <color theme="1"/>
        <rFont val="Times New Roman"/>
        <family val="1"/>
      </rPr>
      <t>SSCI</t>
    </r>
    <r>
      <rPr>
        <sz val="11"/>
        <color theme="1"/>
        <rFont val="宋体"/>
        <charset val="134"/>
      </rPr>
      <t>收录期刊（一区）</t>
    </r>
    <r>
      <rPr>
        <sz val="11"/>
        <color theme="1"/>
        <rFont val="Times New Roman"/>
        <family val="1"/>
      </rPr>
      <t>,</t>
    </r>
    <r>
      <rPr>
        <sz val="11"/>
        <color theme="1"/>
        <rFont val="宋体"/>
        <charset val="134"/>
      </rPr>
      <t>申请分数：</t>
    </r>
    <r>
      <rPr>
        <sz val="11"/>
        <color theme="1"/>
        <rFont val="Times New Roman"/>
        <family val="1"/>
      </rPr>
      <t>100</t>
    </r>
    <r>
      <rPr>
        <sz val="11"/>
        <color theme="1"/>
        <rFont val="宋体"/>
        <charset val="134"/>
      </rPr>
      <t>分</t>
    </r>
  </si>
  <si>
    <r>
      <rPr>
        <sz val="11"/>
        <color theme="1"/>
        <rFont val="Times New Roman"/>
        <family val="1"/>
      </rPr>
      <t>Can Mindfulness-Based Training Improve Positive Emotion and Cognitive Ability in Chinese Non-clinical Population? A Pilot Study</t>
    </r>
    <r>
      <rPr>
        <sz val="11"/>
        <color theme="1"/>
        <rFont val="宋体"/>
        <charset val="134"/>
      </rPr>
      <t>，期刊名称：</t>
    </r>
    <r>
      <rPr>
        <sz val="11"/>
        <color theme="1"/>
        <rFont val="Times New Roman"/>
        <family val="1"/>
      </rPr>
      <t>Frontiers in Psychology</t>
    </r>
    <r>
      <rPr>
        <sz val="11"/>
        <color theme="1"/>
        <rFont val="宋体"/>
        <charset val="134"/>
      </rPr>
      <t>，文章等级：</t>
    </r>
    <r>
      <rPr>
        <sz val="11"/>
        <color theme="1"/>
        <rFont val="Times New Roman"/>
        <family val="1"/>
      </rPr>
      <t xml:space="preserve"> B</t>
    </r>
    <r>
      <rPr>
        <sz val="11"/>
        <color theme="1"/>
        <rFont val="宋体"/>
        <charset val="134"/>
      </rPr>
      <t>类：</t>
    </r>
    <r>
      <rPr>
        <sz val="11"/>
        <color theme="1"/>
        <rFont val="Times New Roman"/>
        <family val="1"/>
      </rPr>
      <t>SSCI</t>
    </r>
    <r>
      <rPr>
        <sz val="11"/>
        <color theme="1"/>
        <rFont val="宋体"/>
        <charset val="134"/>
      </rPr>
      <t>，</t>
    </r>
    <r>
      <rPr>
        <sz val="11"/>
        <color theme="1"/>
        <rFont val="Times New Roman"/>
        <family val="1"/>
      </rPr>
      <t>Q2</t>
    </r>
    <r>
      <rPr>
        <sz val="11"/>
        <color theme="1"/>
        <rFont val="宋体"/>
        <charset val="134"/>
      </rPr>
      <t>；申请分数</t>
    </r>
    <r>
      <rPr>
        <sz val="11"/>
        <color theme="1"/>
        <rFont val="Times New Roman"/>
        <family val="1"/>
      </rPr>
      <t>=50</t>
    </r>
  </si>
  <si>
    <r>
      <rPr>
        <sz val="11"/>
        <color theme="1"/>
        <rFont val="Times New Roman"/>
        <family val="1"/>
      </rPr>
      <t>Can Mindfulness-based training improve positive emotion and cognitive ability in Chinese higher education students? A Pilot Study</t>
    </r>
    <r>
      <rPr>
        <sz val="11"/>
        <color theme="1"/>
        <rFont val="宋体"/>
        <charset val="134"/>
      </rPr>
      <t>，第一作者，第三届全国正念冥想学术研讨会，文章等级</t>
    </r>
    <r>
      <rPr>
        <sz val="11"/>
        <color theme="1"/>
        <rFont val="Times New Roman"/>
        <family val="1"/>
      </rPr>
      <t>=</t>
    </r>
    <r>
      <rPr>
        <sz val="11"/>
        <color theme="1"/>
        <rFont val="宋体"/>
        <charset val="134"/>
      </rPr>
      <t>国内专业会议摘要</t>
    </r>
    <r>
      <rPr>
        <sz val="11"/>
        <color theme="1"/>
        <rFont val="Times New Roman"/>
        <family val="1"/>
      </rPr>
      <t>,</t>
    </r>
    <r>
      <rPr>
        <sz val="11"/>
        <color theme="1"/>
        <rFont val="宋体"/>
        <charset val="134"/>
      </rPr>
      <t>申请分数：</t>
    </r>
    <r>
      <rPr>
        <sz val="11"/>
        <color theme="1"/>
        <rFont val="Times New Roman"/>
        <family val="1"/>
      </rPr>
      <t>2</t>
    </r>
    <r>
      <rPr>
        <sz val="11"/>
        <color theme="1"/>
        <rFont val="宋体"/>
        <charset val="134"/>
      </rPr>
      <t>分</t>
    </r>
  </si>
  <si>
    <t>会议手册</t>
  </si>
  <si>
    <r>
      <rPr>
        <sz val="11"/>
        <color theme="1"/>
        <rFont val="Times New Roman"/>
        <family val="1"/>
      </rPr>
      <t>Social Support and Depression Related to Older Adults' Hypertension Control in Rural China</t>
    </r>
    <r>
      <rPr>
        <sz val="11"/>
        <color theme="1"/>
        <rFont val="宋体"/>
        <charset val="134"/>
      </rPr>
      <t>，第一作者，中华医学会第十七次全国精神医学大会，国内专业会议摘要</t>
    </r>
    <r>
      <rPr>
        <sz val="11"/>
        <color theme="1"/>
        <rFont val="Times New Roman"/>
        <family val="1"/>
      </rPr>
      <t>,</t>
    </r>
    <r>
      <rPr>
        <sz val="11"/>
        <color theme="1"/>
        <rFont val="宋体"/>
        <charset val="134"/>
      </rPr>
      <t>申请分数：</t>
    </r>
    <r>
      <rPr>
        <sz val="11"/>
        <color theme="1"/>
        <rFont val="Times New Roman"/>
        <family val="1"/>
      </rPr>
      <t>2</t>
    </r>
    <r>
      <rPr>
        <sz val="11"/>
        <color theme="1"/>
        <rFont val="宋体"/>
        <charset val="134"/>
      </rPr>
      <t>分</t>
    </r>
  </si>
  <si>
    <t>参加山东济南普心会议. 国内专业会议摘要. 申请加分：2分</t>
  </si>
  <si>
    <r>
      <rPr>
        <sz val="11"/>
        <color theme="1"/>
        <rFont val="宋体"/>
        <charset val="134"/>
      </rPr>
      <t>参与日本大阪举办的</t>
    </r>
    <r>
      <rPr>
        <sz val="11"/>
        <color theme="1"/>
        <rFont val="Times New Roman"/>
        <family val="1"/>
      </rPr>
      <t>APCV2019</t>
    </r>
    <r>
      <rPr>
        <sz val="11"/>
        <color theme="1"/>
        <rFont val="宋体"/>
        <charset val="134"/>
      </rPr>
      <t>亚太视觉研究会议，摘要录用并进行海报展示</t>
    </r>
    <r>
      <rPr>
        <sz val="11"/>
        <color theme="1"/>
        <rFont val="Times New Roman"/>
        <family val="1"/>
      </rPr>
      <t xml:space="preserve">. </t>
    </r>
    <r>
      <rPr>
        <sz val="11"/>
        <color theme="1"/>
        <rFont val="宋体"/>
        <charset val="134"/>
      </rPr>
      <t>申请加分：5分</t>
    </r>
  </si>
  <si>
    <r>
      <rPr>
        <sz val="11"/>
        <color theme="1"/>
        <rFont val="Times New Roman"/>
        <family val="1"/>
      </rPr>
      <t>2018</t>
    </r>
    <r>
      <rPr>
        <sz val="11"/>
        <color theme="1"/>
        <rFont val="宋体"/>
        <charset val="134"/>
      </rPr>
      <t>年全国心理学大会，第一作者</t>
    </r>
    <r>
      <rPr>
        <sz val="11"/>
        <color theme="1"/>
        <rFont val="Times New Roman"/>
        <family val="1"/>
      </rPr>
      <t xml:space="preserve">. </t>
    </r>
    <r>
      <rPr>
        <sz val="11"/>
        <color theme="1"/>
        <rFont val="宋体"/>
        <charset val="134"/>
      </rPr>
      <t>申请加分：2分</t>
    </r>
  </si>
  <si>
    <r>
      <rPr>
        <sz val="11"/>
        <color theme="1"/>
        <rFont val="宋体"/>
        <charset val="134"/>
      </rPr>
      <t>《大学生职业生涯规划》第三版，大连理工大学出版社，第二作者（第一作者非导师），个人贡献</t>
    </r>
    <r>
      <rPr>
        <sz val="11"/>
        <color theme="1"/>
        <rFont val="Times New Roman"/>
        <family val="1"/>
      </rPr>
      <t>5</t>
    </r>
    <r>
      <rPr>
        <sz val="11"/>
        <color theme="1"/>
        <rFont val="宋体"/>
        <charset val="134"/>
      </rPr>
      <t>万字，</t>
    </r>
    <r>
      <rPr>
        <sz val="11"/>
        <color theme="1"/>
        <rFont val="Times New Roman"/>
        <family val="1"/>
      </rPr>
      <t>42</t>
    </r>
    <r>
      <rPr>
        <sz val="11"/>
        <color theme="1"/>
        <rFont val="宋体"/>
        <charset val="134"/>
      </rPr>
      <t>页</t>
    </r>
    <r>
      <rPr>
        <sz val="11"/>
        <color theme="1"/>
        <rFont val="Times New Roman"/>
        <family val="1"/>
      </rPr>
      <t xml:space="preserve">. </t>
    </r>
    <r>
      <rPr>
        <sz val="11"/>
        <color theme="1"/>
        <rFont val="宋体"/>
        <charset val="134"/>
      </rPr>
      <t>申请加分：5×4×0.25=5分</t>
    </r>
  </si>
  <si>
    <t>复印件</t>
  </si>
  <si>
    <r>
      <rPr>
        <sz val="11"/>
        <color theme="1"/>
        <rFont val="Times New Roman"/>
        <family val="1"/>
      </rPr>
      <t>Pengchao, L. , Xinyi, J. , Yifan, L., Yuanyuan L., Mowei, S., &amp;  Jie, H.. (2019, accept). Cooperation turns preschoolers into flexible perspective takers. Cognitive development. SSCI</t>
    </r>
    <r>
      <rPr>
        <sz val="11"/>
        <color theme="1"/>
        <rFont val="宋体"/>
        <charset val="134"/>
      </rPr>
      <t>二区，</t>
    </r>
    <r>
      <rPr>
        <sz val="11"/>
        <color theme="1"/>
        <rFont val="Times New Roman"/>
        <family val="1"/>
      </rPr>
      <t>IF=2.06</t>
    </r>
    <r>
      <rPr>
        <sz val="11"/>
        <color theme="1"/>
        <rFont val="宋体"/>
        <charset val="134"/>
      </rPr>
      <t>，</t>
    </r>
    <r>
      <rPr>
        <sz val="11"/>
        <color theme="1"/>
        <rFont val="Times New Roman"/>
        <family val="1"/>
      </rPr>
      <t>B</t>
    </r>
    <r>
      <rPr>
        <sz val="11"/>
        <color theme="1"/>
        <rFont val="宋体"/>
        <charset val="134"/>
      </rPr>
      <t>类论文，一作，申请加分：</t>
    </r>
    <r>
      <rPr>
        <sz val="11"/>
        <color theme="1"/>
        <rFont val="Times New Roman"/>
        <family val="1"/>
      </rPr>
      <t>50</t>
    </r>
    <r>
      <rPr>
        <sz val="11"/>
        <color theme="1"/>
        <rFont val="宋体"/>
        <charset val="134"/>
      </rPr>
      <t>分</t>
    </r>
  </si>
  <si>
    <r>
      <t>Xinyi, J. , Pengchao, L. , Jie, H. , &amp; Mowei, S. . (2018). How you act matters: the impact of coordination on 4-year-old children’s reasoning about diverse desires. Journal of Experimental Child Psychology, 176, 13-25. SSCI</t>
    </r>
    <r>
      <rPr>
        <sz val="11"/>
        <color theme="1"/>
        <rFont val="宋体"/>
        <charset val="134"/>
      </rPr>
      <t>一区，</t>
    </r>
    <r>
      <rPr>
        <sz val="11"/>
        <color theme="1"/>
        <rFont val="Times New Roman"/>
        <family val="1"/>
      </rPr>
      <t xml:space="preserve">IF=2.980 </t>
    </r>
    <r>
      <rPr>
        <sz val="11"/>
        <color theme="1"/>
        <rFont val="宋体"/>
        <charset val="134"/>
      </rPr>
      <t>，</t>
    </r>
    <r>
      <rPr>
        <sz val="11"/>
        <color theme="1"/>
        <rFont val="Times New Roman"/>
        <family val="1"/>
      </rPr>
      <t>A</t>
    </r>
    <r>
      <rPr>
        <sz val="11"/>
        <color theme="1"/>
        <rFont val="宋体"/>
        <charset val="134"/>
      </rPr>
      <t>类论文，二作，非导师一作，申请加分：</t>
    </r>
    <r>
      <rPr>
        <sz val="11"/>
        <color theme="1"/>
        <rFont val="Times New Roman"/>
        <family val="1"/>
      </rPr>
      <t>25</t>
    </r>
    <r>
      <rPr>
        <sz val="11"/>
        <color theme="1"/>
        <rFont val="宋体"/>
        <charset val="134"/>
      </rPr>
      <t>分</t>
    </r>
  </si>
  <si>
    <r>
      <rPr>
        <sz val="11"/>
        <color theme="1"/>
        <rFont val="宋体"/>
        <charset val="134"/>
      </rPr>
      <t>李鹏超</t>
    </r>
    <r>
      <rPr>
        <sz val="11"/>
        <color theme="1"/>
        <rFont val="Times New Roman"/>
        <family val="1"/>
      </rPr>
      <t xml:space="preserve">, </t>
    </r>
    <r>
      <rPr>
        <sz val="11"/>
        <color theme="1"/>
        <rFont val="宋体"/>
        <charset val="134"/>
      </rPr>
      <t>金心怡</t>
    </r>
    <r>
      <rPr>
        <sz val="11"/>
        <color theme="1"/>
        <rFont val="Times New Roman"/>
        <family val="1"/>
      </rPr>
      <t xml:space="preserve">, </t>
    </r>
    <r>
      <rPr>
        <sz val="11"/>
        <color theme="1"/>
        <rFont val="宋体"/>
        <charset val="134"/>
      </rPr>
      <t>孙忠强</t>
    </r>
    <r>
      <rPr>
        <sz val="11"/>
        <color theme="1"/>
        <rFont val="Times New Roman"/>
        <family val="1"/>
      </rPr>
      <t xml:space="preserve">, &amp; </t>
    </r>
    <r>
      <rPr>
        <sz val="11"/>
        <color theme="1"/>
        <rFont val="宋体"/>
        <charset val="134"/>
      </rPr>
      <t>何洁</t>
    </r>
    <r>
      <rPr>
        <sz val="11"/>
        <color theme="1"/>
        <rFont val="Times New Roman"/>
        <family val="1"/>
      </rPr>
      <t xml:space="preserve">. (2018). </t>
    </r>
    <r>
      <rPr>
        <sz val="11"/>
        <color theme="1"/>
        <rFont val="宋体"/>
        <charset val="134"/>
      </rPr>
      <t>幼儿对交流过程中信息传递的理解</t>
    </r>
    <r>
      <rPr>
        <sz val="11"/>
        <color theme="1"/>
        <rFont val="Times New Roman"/>
        <family val="1"/>
      </rPr>
      <t xml:space="preserve">. </t>
    </r>
    <r>
      <rPr>
        <sz val="11"/>
        <color theme="1"/>
        <rFont val="宋体"/>
        <charset val="134"/>
      </rPr>
      <t>应用心理学</t>
    </r>
    <r>
      <rPr>
        <sz val="11"/>
        <color theme="1"/>
        <rFont val="Times New Roman"/>
        <family val="1"/>
      </rPr>
      <t>(3), 243-251. CSSCI</t>
    </r>
    <r>
      <rPr>
        <sz val="11"/>
        <color theme="1"/>
        <rFont val="宋体"/>
        <charset val="134"/>
      </rPr>
      <t>核心期刊，</t>
    </r>
    <r>
      <rPr>
        <sz val="11"/>
        <color theme="1"/>
        <rFont val="Times New Roman"/>
        <family val="1"/>
      </rPr>
      <t>E</t>
    </r>
    <r>
      <rPr>
        <sz val="11"/>
        <color theme="1"/>
        <rFont val="宋体"/>
        <charset val="134"/>
      </rPr>
      <t>类论文，一作，申请加分：</t>
    </r>
    <r>
      <rPr>
        <sz val="11"/>
        <color theme="1"/>
        <rFont val="Times New Roman"/>
        <family val="1"/>
      </rPr>
      <t>10</t>
    </r>
    <r>
      <rPr>
        <sz val="11"/>
        <color theme="1"/>
        <rFont val="宋体"/>
        <charset val="134"/>
      </rPr>
      <t>分</t>
    </r>
  </si>
  <si>
    <t>根据最新期刊目录，应为F类</t>
  </si>
  <si>
    <t>出版社证明</t>
  </si>
  <si>
    <r>
      <rPr>
        <sz val="11"/>
        <color theme="1"/>
        <rFont val="Times New Roman"/>
        <family val="1"/>
      </rPr>
      <t>The Development of Children’s Inequity Aversion in China</t>
    </r>
    <r>
      <rPr>
        <sz val="11"/>
        <color theme="1"/>
        <rFont val="宋体"/>
        <charset val="134"/>
      </rPr>
      <t>（国际会议论文摘要，</t>
    </r>
    <r>
      <rPr>
        <sz val="11"/>
        <color theme="1"/>
        <rFont val="Times New Roman"/>
        <family val="1"/>
      </rPr>
      <t>5</t>
    </r>
    <r>
      <rPr>
        <sz val="11"/>
        <color theme="1"/>
        <rFont val="宋体"/>
        <charset val="134"/>
      </rPr>
      <t>分）</t>
    </r>
  </si>
  <si>
    <r>
      <rPr>
        <sz val="11"/>
        <color theme="1"/>
        <rFont val="Times New Roman"/>
        <family val="1"/>
      </rPr>
      <t>5-12</t>
    </r>
    <r>
      <rPr>
        <sz val="11"/>
        <color theme="1"/>
        <rFont val="宋体"/>
        <charset val="134"/>
      </rPr>
      <t>岁儿童不公平厌恶的发展（国内会议论文摘要，</t>
    </r>
    <r>
      <rPr>
        <sz val="11"/>
        <color theme="1"/>
        <rFont val="Times New Roman"/>
        <family val="1"/>
      </rPr>
      <t>2</t>
    </r>
    <r>
      <rPr>
        <sz val="11"/>
        <color theme="1"/>
        <rFont val="宋体"/>
        <charset val="134"/>
      </rPr>
      <t>分）</t>
    </r>
  </si>
  <si>
    <t>口头报告证明</t>
  </si>
  <si>
    <r>
      <rPr>
        <sz val="11"/>
        <color theme="1"/>
        <rFont val="Times New Roman"/>
        <family val="1"/>
      </rPr>
      <t xml:space="preserve">He, J., Guo, D., Zhai, S., Shen, M., &amp; Gao, Z. (2019). Development of social working memory in preschoolers and its relation to theory of mind. Child Development, 90, 1319-1332. </t>
    </r>
    <r>
      <rPr>
        <sz val="11"/>
        <color theme="1"/>
        <rFont val="宋体"/>
        <charset val="134"/>
      </rPr>
      <t>（</t>
    </r>
    <r>
      <rPr>
        <sz val="11"/>
        <color theme="1"/>
        <rFont val="Times New Roman"/>
        <family val="1"/>
      </rPr>
      <t>SSCI</t>
    </r>
    <r>
      <rPr>
        <sz val="11"/>
        <color theme="1"/>
        <rFont val="宋体"/>
        <charset val="134"/>
      </rPr>
      <t>（一区），导师第一作者本人共同二作，</t>
    </r>
    <r>
      <rPr>
        <sz val="11"/>
        <color theme="1"/>
        <rFont val="Times New Roman"/>
        <family val="1"/>
      </rPr>
      <t>56.25</t>
    </r>
    <r>
      <rPr>
        <sz val="11"/>
        <color theme="1"/>
        <rFont val="宋体"/>
        <charset val="134"/>
      </rPr>
      <t>分）</t>
    </r>
  </si>
  <si>
    <r>
      <t>《发展心理学（</t>
    </r>
    <r>
      <rPr>
        <sz val="11"/>
        <color theme="1"/>
        <rFont val="Times New Roman"/>
        <family val="1"/>
      </rPr>
      <t>Essentials of Life-Span Development, 5th Edition</t>
    </r>
    <r>
      <rPr>
        <sz val="11"/>
        <color theme="1"/>
        <rFont val="宋体"/>
        <charset val="134"/>
      </rPr>
      <t>）》译著，（</t>
    </r>
    <r>
      <rPr>
        <sz val="11"/>
        <color theme="1"/>
        <rFont val="Times New Roman"/>
        <family val="1"/>
      </rPr>
      <t>12.2</t>
    </r>
    <r>
      <rPr>
        <sz val="11"/>
        <color theme="1"/>
        <rFont val="宋体"/>
        <charset val="134"/>
      </rPr>
      <t>万字，</t>
    </r>
    <r>
      <rPr>
        <sz val="11"/>
        <color theme="1"/>
        <rFont val="Times New Roman"/>
        <family val="1"/>
      </rPr>
      <t>24.4</t>
    </r>
    <r>
      <rPr>
        <sz val="11"/>
        <color theme="1"/>
        <rFont val="宋体"/>
        <charset val="134"/>
      </rPr>
      <t>分）</t>
    </r>
  </si>
  <si>
    <r>
      <rPr>
        <sz val="11"/>
        <color theme="1"/>
        <rFont val="Times New Roman"/>
        <family val="1"/>
      </rPr>
      <t>Zhai, S., Du, S, &amp; He, J. Behavioral inhibition and emotion understanding: contributions of inhibitory control and passive attention. Baltimore: Society for Research in Child Development (SRCD) Biennial Meeting, 2019. (2019</t>
    </r>
    <r>
      <rPr>
        <sz val="11"/>
        <color theme="1"/>
        <rFont val="宋体"/>
        <charset val="134"/>
      </rPr>
      <t>儿童发展研究学会双年会议，国际会议，</t>
    </r>
    <r>
      <rPr>
        <sz val="11"/>
        <color theme="1"/>
        <rFont val="Times New Roman"/>
        <family val="1"/>
      </rPr>
      <t>5</t>
    </r>
    <r>
      <rPr>
        <sz val="11"/>
        <color theme="1"/>
        <rFont val="宋体"/>
        <charset val="134"/>
      </rPr>
      <t>分</t>
    </r>
    <r>
      <rPr>
        <sz val="11"/>
        <color theme="1"/>
        <rFont val="Times New Roman"/>
        <family val="1"/>
      </rPr>
      <t>)</t>
    </r>
  </si>
  <si>
    <r>
      <rPr>
        <sz val="11"/>
        <color theme="1"/>
        <rFont val="Times New Roman"/>
        <family val="1"/>
      </rPr>
      <t xml:space="preserve">Zhai, S., &amp; He, J. The role of maternal behaviors in children’ perspective taking in China. Hong Kong: International Society for the Study of Behavioral Development Regional Workshop: Parenting Among Asians, 2019. (2019 </t>
    </r>
    <r>
      <rPr>
        <sz val="11"/>
        <color theme="1"/>
        <rFont val="宋体"/>
        <charset val="134"/>
      </rPr>
      <t>国际行为发展协会区域研讨会，国际会议，</t>
    </r>
    <r>
      <rPr>
        <sz val="11"/>
        <color theme="1"/>
        <rFont val="Times New Roman"/>
        <family val="1"/>
      </rPr>
      <t>5</t>
    </r>
    <r>
      <rPr>
        <sz val="11"/>
        <color theme="1"/>
        <rFont val="宋体"/>
        <charset val="134"/>
      </rPr>
      <t>分</t>
    </r>
    <r>
      <rPr>
        <sz val="11"/>
        <color theme="1"/>
        <rFont val="Times New Roman"/>
        <family val="1"/>
      </rPr>
      <t>)</t>
    </r>
  </si>
  <si>
    <r>
      <rPr>
        <sz val="11"/>
        <color theme="1"/>
        <rFont val="宋体"/>
        <charset val="134"/>
      </rPr>
      <t>翟舒怡，杜水云，何洁</t>
    </r>
    <r>
      <rPr>
        <sz val="11"/>
        <color theme="1"/>
        <rFont val="Times New Roman"/>
        <family val="1"/>
      </rPr>
      <t xml:space="preserve">. </t>
    </r>
    <r>
      <rPr>
        <sz val="11"/>
        <color theme="1"/>
        <rFont val="宋体"/>
        <charset val="134"/>
      </rPr>
      <t>儿童该行为抑制与社交行为的关系及其对社会能力的影响</t>
    </r>
    <r>
      <rPr>
        <sz val="11"/>
        <color theme="1"/>
        <rFont val="Times New Roman"/>
        <family val="1"/>
      </rPr>
      <t xml:space="preserve">. </t>
    </r>
    <r>
      <rPr>
        <sz val="11"/>
        <color theme="1"/>
        <rFont val="宋体"/>
        <charset val="134"/>
      </rPr>
      <t>天津：中国发展心理学专业委员会第十五届学术年会，</t>
    </r>
    <r>
      <rPr>
        <sz val="11"/>
        <color theme="1"/>
        <rFont val="Times New Roman"/>
        <family val="1"/>
      </rPr>
      <t>2019</t>
    </r>
  </si>
  <si>
    <r>
      <rPr>
        <sz val="11"/>
        <color theme="1"/>
        <rFont val="Times New Roman"/>
        <family val="1"/>
      </rPr>
      <t xml:space="preserve">How professional stereotype and warning work in episodic memory: modulation of morality. </t>
    </r>
    <r>
      <rPr>
        <sz val="11"/>
        <color theme="1"/>
        <rFont val="宋体"/>
        <charset val="134"/>
      </rPr>
      <t>第</t>
    </r>
    <r>
      <rPr>
        <sz val="11"/>
        <color theme="1"/>
        <rFont val="Times New Roman"/>
        <family val="1"/>
      </rPr>
      <t>15</t>
    </r>
    <r>
      <rPr>
        <sz val="11"/>
        <color theme="1"/>
        <rFont val="宋体"/>
        <charset val="134"/>
      </rPr>
      <t>届亚太视觉会议（</t>
    </r>
    <r>
      <rPr>
        <sz val="11"/>
        <color theme="1"/>
        <rFont val="Times New Roman"/>
        <family val="1"/>
      </rPr>
      <t>The 15th Asia-Pacific Conference on Vision</t>
    </r>
    <r>
      <rPr>
        <sz val="11"/>
        <color theme="1"/>
        <rFont val="宋体"/>
        <charset val="134"/>
      </rPr>
      <t>）</t>
    </r>
    <r>
      <rPr>
        <sz val="11"/>
        <color theme="1"/>
        <rFont val="Times New Roman"/>
        <family val="1"/>
      </rPr>
      <t>.</t>
    </r>
    <r>
      <rPr>
        <sz val="11"/>
        <color theme="1"/>
        <rFont val="宋体"/>
        <charset val="134"/>
      </rPr>
      <t>作者信息：</t>
    </r>
    <r>
      <rPr>
        <sz val="11"/>
        <color theme="1"/>
        <rFont val="Times New Roman"/>
        <family val="1"/>
      </rPr>
      <t>Minye Li, Aiqing Nie</t>
    </r>
  </si>
  <si>
    <r>
      <t>Chen, H., Yan, N., Zhu, P., Wyble, B., Eitam, B., &amp; Shen, M. (2019). Expecting the unexpected: Violation of expectation shifts strategies toward information exploration. Journal of Experimental Psychology: Human Perception and Performance. A</t>
    </r>
    <r>
      <rPr>
        <sz val="11"/>
        <color theme="1"/>
        <rFont val="宋体"/>
        <charset val="134"/>
      </rPr>
      <t>，</t>
    </r>
    <r>
      <rPr>
        <sz val="11"/>
        <color theme="1"/>
        <rFont val="Times New Roman"/>
        <family val="1"/>
      </rPr>
      <t>ZJU100</t>
    </r>
    <r>
      <rPr>
        <sz val="11"/>
        <color theme="1"/>
        <rFont val="宋体"/>
        <charset val="134"/>
      </rPr>
      <t>，第三作者</t>
    </r>
  </si>
  <si>
    <r>
      <t>打印版（</t>
    </r>
    <r>
      <rPr>
        <sz val="11"/>
        <color theme="1"/>
        <rFont val="Times New Roman"/>
        <family val="1"/>
      </rPr>
      <t>online</t>
    </r>
    <r>
      <rPr>
        <sz val="11"/>
        <color theme="1"/>
        <rFont val="宋体"/>
        <charset val="134"/>
      </rPr>
      <t>）</t>
    </r>
    <r>
      <rPr>
        <sz val="11"/>
        <color theme="1"/>
        <rFont val="Times New Roman"/>
        <family val="1"/>
      </rPr>
      <t xml:space="preserve">
</t>
    </r>
    <r>
      <rPr>
        <sz val="11"/>
        <color theme="1"/>
        <rFont val="宋体"/>
        <charset val="134"/>
      </rPr>
      <t>检索证明</t>
    </r>
  </si>
  <si>
    <t>Short-Term Source Amnesia Does Not Persist in Auditory Modality. 2019APCV</t>
  </si>
  <si>
    <r>
      <rPr>
        <sz val="11"/>
        <color theme="1"/>
        <rFont val="Times New Roman"/>
        <family val="1"/>
      </rPr>
      <t>SSCI</t>
    </r>
    <r>
      <rPr>
        <sz val="11"/>
        <color theme="1"/>
        <rFont val="宋体"/>
        <charset val="134"/>
      </rPr>
      <t>（二区）论文</t>
    </r>
    <r>
      <rPr>
        <sz val="11"/>
        <color theme="1"/>
        <rFont val="Times New Roman"/>
        <family val="1"/>
      </rPr>
      <t xml:space="preserve"> </t>
    </r>
    <r>
      <rPr>
        <sz val="11"/>
        <color theme="1"/>
        <rFont val="宋体"/>
        <charset val="134"/>
      </rPr>
      <t>（</t>
    </r>
    <r>
      <rPr>
        <sz val="11"/>
        <color theme="1"/>
        <rFont val="Times New Roman"/>
        <family val="1"/>
      </rPr>
      <t>Memory &amp;Cognition</t>
    </r>
    <r>
      <rPr>
        <sz val="11"/>
        <color theme="1"/>
        <rFont val="宋体"/>
        <charset val="134"/>
      </rPr>
      <t>）二作</t>
    </r>
  </si>
  <si>
    <r>
      <rPr>
        <sz val="11"/>
        <color theme="1"/>
        <rFont val="宋体"/>
        <charset val="134"/>
      </rPr>
      <t>国际会议</t>
    </r>
    <r>
      <rPr>
        <sz val="11"/>
        <color theme="1"/>
        <rFont val="Times New Roman"/>
        <family val="1"/>
      </rPr>
      <t>APCV2019</t>
    </r>
  </si>
  <si>
    <t>国内会议</t>
  </si>
  <si>
    <r>
      <rPr>
        <sz val="11"/>
        <color theme="1"/>
        <rFont val="Times New Roman"/>
        <family val="1"/>
      </rPr>
      <t xml:space="preserve">Does attribute amnesia occur with the presentation of complex, meaningful stimuli? The answer is, “it depends”  </t>
    </r>
    <r>
      <rPr>
        <sz val="11"/>
        <color theme="1"/>
        <rFont val="宋体"/>
        <charset val="134"/>
      </rPr>
      <t>期刊：</t>
    </r>
    <r>
      <rPr>
        <sz val="11"/>
        <color theme="1"/>
        <rFont val="Times New Roman"/>
        <family val="1"/>
      </rPr>
      <t>MEMORY &amp; COGNITION</t>
    </r>
    <r>
      <rPr>
        <sz val="11"/>
        <color theme="1"/>
        <rFont val="宋体"/>
        <charset val="134"/>
      </rPr>
      <t>，三作，</t>
    </r>
    <r>
      <rPr>
        <sz val="11"/>
        <color theme="1"/>
        <rFont val="Times New Roman"/>
        <family val="1"/>
      </rPr>
      <t>SSCI</t>
    </r>
    <r>
      <rPr>
        <sz val="11"/>
        <color theme="1"/>
        <rFont val="宋体"/>
        <charset val="134"/>
      </rPr>
      <t>，</t>
    </r>
    <r>
      <rPr>
        <sz val="11"/>
        <color theme="1"/>
        <rFont val="Times New Roman"/>
        <family val="1"/>
      </rPr>
      <t>Q2</t>
    </r>
    <r>
      <rPr>
        <sz val="11"/>
        <color theme="1"/>
        <rFont val="宋体"/>
        <charset val="134"/>
      </rPr>
      <t>，</t>
    </r>
    <r>
      <rPr>
        <sz val="11"/>
        <color theme="1"/>
        <rFont val="宋体"/>
        <charset val="134"/>
      </rPr>
      <t>申请加分：</t>
    </r>
    <r>
      <rPr>
        <sz val="11"/>
        <color theme="1"/>
        <rFont val="Times New Roman"/>
        <family val="1"/>
      </rPr>
      <t xml:space="preserve">50*0.9*0.25=11.25 </t>
    </r>
    <r>
      <rPr>
        <sz val="11"/>
        <color theme="1"/>
        <rFont val="宋体"/>
        <charset val="134"/>
      </rPr>
      <t>分</t>
    </r>
  </si>
  <si>
    <r>
      <rPr>
        <sz val="11"/>
        <color theme="1"/>
        <rFont val="宋体"/>
        <charset val="134"/>
      </rPr>
      <t>参加国际会议</t>
    </r>
    <r>
      <rPr>
        <sz val="11"/>
        <color theme="1"/>
        <rFont val="Times New Roman"/>
        <family val="1"/>
      </rPr>
      <t>2019</t>
    </r>
    <r>
      <rPr>
        <sz val="11"/>
        <color theme="1"/>
        <rFont val="宋体"/>
        <charset val="134"/>
      </rPr>
      <t>年视觉科学协会年会</t>
    </r>
    <r>
      <rPr>
        <sz val="11"/>
        <color theme="1"/>
        <rFont val="Times New Roman"/>
        <family val="1"/>
      </rPr>
      <t>“The Annual Meeting of the Vision Science Society”+5</t>
    </r>
    <r>
      <rPr>
        <sz val="11"/>
        <color theme="1"/>
        <rFont val="宋体"/>
        <charset val="134"/>
      </rPr>
      <t>分</t>
    </r>
  </si>
  <si>
    <r>
      <rPr>
        <sz val="11"/>
        <color theme="1"/>
        <rFont val="宋体"/>
        <charset val="134"/>
      </rPr>
      <t>参加国际会议</t>
    </r>
    <r>
      <rPr>
        <sz val="11"/>
        <color theme="1"/>
        <rFont val="Times New Roman"/>
        <family val="1"/>
      </rPr>
      <t>2019</t>
    </r>
    <r>
      <rPr>
        <sz val="11"/>
        <color theme="1"/>
        <rFont val="宋体"/>
        <charset val="134"/>
      </rPr>
      <t>年美国心理科学协会年会</t>
    </r>
    <r>
      <rPr>
        <sz val="11"/>
        <color theme="1"/>
        <rFont val="Times New Roman"/>
        <family val="1"/>
      </rPr>
      <t>“Association for Psychological Science Annual Convention”+5</t>
    </r>
    <r>
      <rPr>
        <sz val="11"/>
        <color theme="1"/>
        <rFont val="宋体"/>
        <charset val="134"/>
      </rPr>
      <t>分</t>
    </r>
  </si>
  <si>
    <r>
      <t>国际会议论文摘要（国际一级学会及下属专业委员会主办）：</t>
    </r>
    <r>
      <rPr>
        <sz val="11"/>
        <color theme="1"/>
        <rFont val="Times New Roman"/>
        <family val="1"/>
      </rPr>
      <t xml:space="preserve">
Vision science society 2019</t>
    </r>
    <r>
      <rPr>
        <sz val="11"/>
        <color theme="1"/>
        <rFont val="宋体"/>
        <charset val="134"/>
      </rPr>
      <t>申请加分：5分</t>
    </r>
  </si>
  <si>
    <r>
      <t>第十九届欧洲发展心理学年会</t>
    </r>
    <r>
      <rPr>
        <sz val="11"/>
        <color theme="1"/>
        <rFont val="Times New Roman"/>
        <family val="1"/>
      </rPr>
      <t xml:space="preserve"> 5</t>
    </r>
  </si>
  <si>
    <r>
      <t>中国心理学会发展心理专业委员会第十五届学术年会</t>
    </r>
    <r>
      <rPr>
        <sz val="11"/>
        <color theme="1"/>
        <rFont val="Times New Roman"/>
        <family val="1"/>
      </rPr>
      <t xml:space="preserve"> 2</t>
    </r>
  </si>
  <si>
    <r>
      <t>会议录用通知</t>
    </r>
    <r>
      <rPr>
        <sz val="11"/>
        <color theme="1"/>
        <rFont val="Times New Roman"/>
        <family val="1"/>
      </rPr>
      <t>+</t>
    </r>
    <r>
      <rPr>
        <sz val="11"/>
        <color theme="1"/>
        <rFont val="宋体"/>
        <charset val="134"/>
      </rPr>
      <t>会议手册</t>
    </r>
  </si>
  <si>
    <t>工程心理学第二党支部党支书（4分）</t>
  </si>
  <si>
    <r>
      <rPr>
        <sz val="11"/>
        <color theme="1"/>
        <rFont val="宋体"/>
        <charset val="134"/>
      </rPr>
      <t>工程心理学第二党支部</t>
    </r>
    <r>
      <rPr>
        <sz val="11"/>
        <color theme="1"/>
        <rFont val="Times New Roman"/>
        <family val="1"/>
      </rPr>
      <t xml:space="preserve"> </t>
    </r>
    <r>
      <rPr>
        <sz val="11"/>
        <color theme="1"/>
        <rFont val="宋体"/>
        <charset val="134"/>
      </rPr>
      <t>支委（3分）</t>
    </r>
  </si>
  <si>
    <r>
      <rPr>
        <sz val="10.5"/>
        <color theme="1"/>
        <rFont val="Times New Roman"/>
        <family val="1"/>
      </rPr>
      <t>2018</t>
    </r>
    <r>
      <rPr>
        <sz val="10.5"/>
        <color theme="1"/>
        <rFont val="宋体"/>
        <charset val="134"/>
      </rPr>
      <t>年浙江大学三好杯网球比赛单打第一名（3分）</t>
    </r>
  </si>
  <si>
    <t>组织同学参与学校三好杯网球比赛（0.5分）</t>
  </si>
  <si>
    <t>组织同学参与学校三好杯户外运动挑战赛（0.5分）</t>
  </si>
  <si>
    <t>组织系里同学参加三好杯羽毛球比赛（0.25分）</t>
  </si>
  <si>
    <r>
      <rPr>
        <sz val="11"/>
        <color theme="1"/>
        <rFont val="宋体"/>
        <charset val="134"/>
      </rPr>
      <t>参加</t>
    </r>
    <r>
      <rPr>
        <sz val="11"/>
        <color theme="1"/>
        <rFont val="Times New Roman"/>
        <family val="1"/>
      </rPr>
      <t>“</t>
    </r>
    <r>
      <rPr>
        <sz val="11"/>
        <color theme="1"/>
        <rFont val="宋体"/>
        <charset val="134"/>
      </rPr>
      <t>我和我的祖国</t>
    </r>
    <r>
      <rPr>
        <sz val="11"/>
        <color theme="1"/>
        <rFont val="Times New Roman"/>
        <family val="1"/>
      </rPr>
      <t>”</t>
    </r>
    <r>
      <rPr>
        <sz val="11"/>
        <color theme="1"/>
        <rFont val="宋体"/>
        <charset val="134"/>
      </rPr>
      <t>校级合唱比赛（0.25分）</t>
    </r>
  </si>
  <si>
    <t>团支书（2分）</t>
  </si>
  <si>
    <r>
      <rPr>
        <sz val="11"/>
        <color theme="1"/>
        <rFont val="Times New Roman"/>
        <family val="1"/>
      </rPr>
      <t>2017</t>
    </r>
    <r>
      <rPr>
        <sz val="11"/>
        <color theme="1"/>
        <rFont val="宋体"/>
        <charset val="134"/>
      </rPr>
      <t>年</t>
    </r>
    <r>
      <rPr>
        <sz val="11"/>
        <color theme="1"/>
        <rFont val="Times New Roman"/>
        <family val="1"/>
      </rPr>
      <t>8</t>
    </r>
    <r>
      <rPr>
        <sz val="11"/>
        <color theme="1"/>
        <rFont val="宋体"/>
        <charset val="134"/>
      </rPr>
      <t>月</t>
    </r>
    <r>
      <rPr>
        <sz val="11"/>
        <color theme="1"/>
        <rFont val="Times New Roman"/>
        <family val="1"/>
      </rPr>
      <t>-</t>
    </r>
    <r>
      <rPr>
        <sz val="11"/>
        <color theme="1"/>
        <rFont val="宋体"/>
        <charset val="134"/>
      </rPr>
      <t>至今</t>
    </r>
    <r>
      <rPr>
        <sz val="11"/>
        <color theme="1"/>
        <rFont val="Times New Roman"/>
        <family val="1"/>
      </rPr>
      <t xml:space="preserve"> </t>
    </r>
    <r>
      <rPr>
        <sz val="11"/>
        <color theme="1"/>
        <rFont val="宋体"/>
        <charset val="134"/>
      </rPr>
      <t>担任发展与教育心理学研究生党支部书记</t>
    </r>
  </si>
  <si>
    <t>团线，团支书</t>
  </si>
  <si>
    <r>
      <rPr>
        <sz val="11"/>
        <color theme="1"/>
        <rFont val="Times New Roman"/>
        <family val="1"/>
      </rPr>
      <t>18</t>
    </r>
    <r>
      <rPr>
        <sz val="11"/>
        <color theme="1"/>
        <rFont val="宋体"/>
        <charset val="134"/>
      </rPr>
      <t>级博士生班宣传委员</t>
    </r>
    <r>
      <rPr>
        <sz val="11"/>
        <color theme="1"/>
        <rFont val="Times New Roman"/>
        <family val="1"/>
      </rPr>
      <t>1</t>
    </r>
    <r>
      <rPr>
        <sz val="11"/>
        <color theme="1"/>
        <rFont val="宋体"/>
        <charset val="134"/>
      </rPr>
      <t>分</t>
    </r>
  </si>
  <si>
    <r>
      <rPr>
        <sz val="11"/>
        <color theme="1"/>
        <rFont val="宋体"/>
        <charset val="134"/>
      </rPr>
      <t>参与三好杯羽毛球赛团体赛</t>
    </r>
    <r>
      <rPr>
        <sz val="11"/>
        <color theme="1"/>
        <rFont val="Times New Roman"/>
        <family val="1"/>
      </rPr>
      <t>0.25</t>
    </r>
    <r>
      <rPr>
        <sz val="11"/>
        <color theme="1"/>
        <rFont val="宋体"/>
        <charset val="134"/>
      </rPr>
      <t>分</t>
    </r>
  </si>
  <si>
    <r>
      <rPr>
        <sz val="11"/>
        <color theme="1"/>
        <rFont val="宋体"/>
        <charset val="134"/>
      </rPr>
      <t>工程二支部</t>
    </r>
    <r>
      <rPr>
        <sz val="11"/>
        <color theme="1"/>
        <rFont val="Times New Roman"/>
        <family val="1"/>
      </rPr>
      <t xml:space="preserve"> </t>
    </r>
    <r>
      <rPr>
        <sz val="11"/>
        <color theme="1"/>
        <rFont val="宋体"/>
        <charset val="134"/>
      </rPr>
      <t>宣传委员</t>
    </r>
  </si>
  <si>
    <r>
      <rPr>
        <sz val="11"/>
        <color theme="1"/>
        <rFont val="宋体"/>
        <charset val="134"/>
      </rPr>
      <t>系研博会副主席</t>
    </r>
    <r>
      <rPr>
        <sz val="11"/>
        <color theme="1"/>
        <rFont val="Times New Roman"/>
        <family val="1"/>
      </rPr>
      <t xml:space="preserve"> 3</t>
    </r>
    <r>
      <rPr>
        <sz val="11"/>
        <color theme="1"/>
        <rFont val="宋体"/>
        <charset val="134"/>
      </rPr>
      <t>分</t>
    </r>
  </si>
  <si>
    <r>
      <rPr>
        <sz val="11"/>
        <color theme="1"/>
        <rFont val="宋体"/>
        <charset val="134"/>
      </rPr>
      <t>团支书</t>
    </r>
    <r>
      <rPr>
        <sz val="11"/>
        <color theme="1"/>
        <rFont val="Times New Roman"/>
        <family val="1"/>
      </rPr>
      <t xml:space="preserve">   2</t>
    </r>
    <r>
      <rPr>
        <sz val="11"/>
        <color theme="1"/>
        <rFont val="宋体"/>
        <charset val="134"/>
      </rPr>
      <t>分</t>
    </r>
  </si>
  <si>
    <t>校级：三好杯网球团体赛一等（第二名）</t>
  </si>
  <si>
    <r>
      <t>三好杯网球男子双打（研究生组）第六名</t>
    </r>
    <r>
      <rPr>
        <sz val="11"/>
        <color theme="1"/>
        <rFont val="Times New Roman"/>
        <family val="1"/>
      </rPr>
      <t xml:space="preserve"> +1</t>
    </r>
    <r>
      <rPr>
        <sz val="11"/>
        <color theme="1"/>
        <rFont val="宋体"/>
        <charset val="134"/>
      </rPr>
      <t>分</t>
    </r>
  </si>
  <si>
    <t>社会工作</t>
    <phoneticPr fontId="21" type="noConversion"/>
  </si>
  <si>
    <t>系团委证明</t>
    <phoneticPr fontId="21" type="noConversion"/>
  </si>
  <si>
    <t>其他</t>
    <phoneticPr fontId="21" type="noConversion"/>
  </si>
  <si>
    <t>文体竞赛</t>
    <phoneticPr fontId="21" type="noConversion"/>
  </si>
  <si>
    <t>丹青学园兼职辅导员（4分）</t>
    <phoneticPr fontId="21" type="noConversion"/>
  </si>
  <si>
    <r>
      <rPr>
        <sz val="11"/>
        <color theme="1"/>
        <rFont val="宋体"/>
        <family val="3"/>
        <charset val="134"/>
      </rPr>
      <t>浙江大学</t>
    </r>
    <r>
      <rPr>
        <sz val="11"/>
        <color theme="1"/>
        <rFont val="Times New Roman"/>
        <family val="1"/>
      </rPr>
      <t>2019</t>
    </r>
    <r>
      <rPr>
        <sz val="11"/>
        <color theme="1"/>
        <rFont val="宋体"/>
        <family val="3"/>
        <charset val="134"/>
      </rPr>
      <t>年户外挑战赛第五名（</t>
    </r>
    <r>
      <rPr>
        <sz val="11"/>
        <color theme="1"/>
        <rFont val="Times New Roman"/>
        <family val="1"/>
      </rPr>
      <t>1.6</t>
    </r>
    <r>
      <rPr>
        <sz val="11"/>
        <color theme="1"/>
        <rFont val="宋体"/>
        <family val="3"/>
        <charset val="134"/>
      </rPr>
      <t>分）</t>
    </r>
    <phoneticPr fontId="21" type="noConversion"/>
  </si>
  <si>
    <r>
      <rPr>
        <sz val="11"/>
        <color theme="1"/>
        <rFont val="宋体"/>
        <family val="3"/>
        <charset val="134"/>
      </rPr>
      <t>组织心理系烘焙活动（</t>
    </r>
    <r>
      <rPr>
        <sz val="11"/>
        <color theme="1"/>
        <rFont val="Times New Roman"/>
        <family val="1"/>
      </rPr>
      <t>3</t>
    </r>
    <r>
      <rPr>
        <sz val="11"/>
        <color theme="1"/>
        <rFont val="宋体"/>
        <family val="3"/>
        <charset val="134"/>
      </rPr>
      <t>次）</t>
    </r>
    <r>
      <rPr>
        <sz val="11"/>
        <color theme="1"/>
        <rFont val="Times New Roman"/>
        <family val="1"/>
      </rPr>
      <t>0.75</t>
    </r>
    <phoneticPr fontId="21" type="noConversion"/>
  </si>
  <si>
    <r>
      <rPr>
        <sz val="11"/>
        <color theme="1"/>
        <rFont val="宋体"/>
        <family val="3"/>
        <charset val="134"/>
      </rPr>
      <t>组织心理系</t>
    </r>
    <r>
      <rPr>
        <sz val="11"/>
        <color theme="1"/>
        <rFont val="Times New Roman"/>
        <family val="1"/>
      </rPr>
      <t>“</t>
    </r>
    <r>
      <rPr>
        <sz val="11"/>
        <color theme="1"/>
        <rFont val="宋体"/>
        <family val="3"/>
        <charset val="134"/>
      </rPr>
      <t>每周电影</t>
    </r>
    <r>
      <rPr>
        <sz val="11"/>
        <color theme="1"/>
        <rFont val="Times New Roman"/>
        <family val="1"/>
      </rPr>
      <t>”</t>
    </r>
    <r>
      <rPr>
        <sz val="11"/>
        <color theme="1"/>
        <rFont val="宋体"/>
        <family val="3"/>
        <charset val="134"/>
      </rPr>
      <t>（</t>
    </r>
    <r>
      <rPr>
        <sz val="11"/>
        <color theme="1"/>
        <rFont val="Times New Roman"/>
        <family val="1"/>
      </rPr>
      <t>5</t>
    </r>
    <r>
      <rPr>
        <sz val="11"/>
        <color theme="1"/>
        <rFont val="宋体"/>
        <family val="3"/>
        <charset val="134"/>
      </rPr>
      <t>次）</t>
    </r>
    <r>
      <rPr>
        <sz val="11"/>
        <color theme="1"/>
        <rFont val="Times New Roman"/>
        <family val="1"/>
      </rPr>
      <t>1.25</t>
    </r>
    <phoneticPr fontId="21" type="noConversion"/>
  </si>
  <si>
    <t>获奖证书</t>
    <phoneticPr fontId="21" type="noConversion"/>
  </si>
  <si>
    <r>
      <t>Zhai, S., Ma, Y., Gao, Z., &amp; He, J. (Accepted). Development of interactive biological motion perception in preschoolers and its relation to social competence. Social Development.</t>
    </r>
    <r>
      <rPr>
        <sz val="11"/>
        <color theme="1"/>
        <rFont val="宋体"/>
        <charset val="134"/>
      </rPr>
      <t>（</t>
    </r>
    <r>
      <rPr>
        <sz val="11"/>
        <color theme="1"/>
        <rFont val="Times New Roman"/>
        <family val="1"/>
      </rPr>
      <t>SSCI</t>
    </r>
    <r>
      <rPr>
        <sz val="11"/>
        <color theme="1"/>
        <rFont val="宋体"/>
        <charset val="134"/>
      </rPr>
      <t>（三区），第一作者，</t>
    </r>
    <r>
      <rPr>
        <sz val="11"/>
        <color theme="1"/>
        <rFont val="Times New Roman"/>
        <family val="1"/>
      </rPr>
      <t>30</t>
    </r>
    <r>
      <rPr>
        <sz val="11"/>
        <color theme="1"/>
        <rFont val="宋体"/>
        <charset val="134"/>
      </rPr>
      <t>分）</t>
    </r>
    <phoneticPr fontId="21" type="noConversion"/>
  </si>
  <si>
    <r>
      <rPr>
        <sz val="11"/>
        <color theme="1"/>
        <rFont val="宋体"/>
        <charset val="134"/>
      </rPr>
      <t>自然场景的识别及其理论模型</t>
    </r>
    <r>
      <rPr>
        <sz val="11"/>
        <color theme="1"/>
        <rFont val="Times New Roman"/>
        <family val="1"/>
      </rPr>
      <t xml:space="preserve">. http://www.appliedpsy.cn/CN/article/searchArticle.do
</t>
    </r>
    <r>
      <rPr>
        <sz val="11"/>
        <color theme="1"/>
        <rFont val="宋体"/>
        <charset val="134"/>
      </rPr>
      <t>期刊名称：应用心理学</t>
    </r>
    <r>
      <rPr>
        <sz val="11"/>
        <color theme="1"/>
        <rFont val="Times New Roman"/>
        <family val="1"/>
      </rPr>
      <t>. F</t>
    </r>
    <r>
      <rPr>
        <sz val="11"/>
        <color theme="1"/>
        <rFont val="宋体"/>
        <charset val="134"/>
      </rPr>
      <t>类，申请加分8分</t>
    </r>
    <phoneticPr fontId="21" type="noConversion"/>
  </si>
  <si>
    <t>出版社证明</t>
    <phoneticPr fontId="21" type="noConversion"/>
  </si>
  <si>
    <t>会议报告证明</t>
    <phoneticPr fontId="21" type="noConversion"/>
  </si>
  <si>
    <t>会议录用通知</t>
    <phoneticPr fontId="21" type="noConversion"/>
  </si>
  <si>
    <t>会议证书</t>
    <phoneticPr fontId="21" type="noConversion"/>
  </si>
  <si>
    <r>
      <t xml:space="preserve">Nie, A., &amp; Jiang, G. (2019). Does stimulus emotionality influence associative memory? Insights from directed forgetting. </t>
    </r>
    <r>
      <rPr>
        <i/>
        <sz val="11"/>
        <color theme="1"/>
        <rFont val="Times New Roman"/>
        <family val="1"/>
      </rPr>
      <t>Current Psychology</t>
    </r>
    <r>
      <rPr>
        <sz val="11"/>
        <color theme="1"/>
        <rFont val="Times New Roman"/>
        <family val="1"/>
      </rPr>
      <t xml:space="preserve">, online. doi: 10.1007/s12144-019-00449-w . SSCI, Q2, </t>
    </r>
    <r>
      <rPr>
        <sz val="11"/>
        <color theme="1"/>
        <rFont val="宋体"/>
        <charset val="134"/>
      </rPr>
      <t>第二作者（导师一作），申请分数：</t>
    </r>
    <r>
      <rPr>
        <sz val="11"/>
        <color theme="1"/>
        <rFont val="Times New Roman"/>
        <family val="1"/>
      </rPr>
      <t>50*0.9=45</t>
    </r>
    <r>
      <rPr>
        <sz val="11"/>
        <color theme="1"/>
        <rFont val="宋体"/>
        <charset val="134"/>
      </rPr>
      <t>分</t>
    </r>
    <phoneticPr fontId="21" type="noConversion"/>
  </si>
  <si>
    <r>
      <rPr>
        <sz val="11"/>
        <color theme="1"/>
        <rFont val="宋体"/>
        <family val="3"/>
        <charset val="134"/>
      </rPr>
      <t>会议手册</t>
    </r>
    <r>
      <rPr>
        <sz val="11"/>
        <color theme="1"/>
        <rFont val="Times New Roman"/>
        <family val="1"/>
      </rPr>
      <t/>
    </r>
    <phoneticPr fontId="21" type="noConversion"/>
  </si>
  <si>
    <r>
      <t xml:space="preserve">Li, Z., Xin, K., Lou, J., &amp; Li, Z. (2019). Visual Search May Not Require Target Representation in Working Memory or Long-Term Memory. Psychological science, 0956797619872749. 
doi:10.1177/0956797619872749.  </t>
    </r>
    <r>
      <rPr>
        <sz val="11"/>
        <color theme="1"/>
        <rFont val="宋体"/>
        <charset val="134"/>
      </rPr>
      <t>第三作者，</t>
    </r>
    <r>
      <rPr>
        <sz val="11"/>
        <color theme="1"/>
        <rFont val="Times New Roman"/>
        <family val="1"/>
      </rPr>
      <t>SSCI</t>
    </r>
    <r>
      <rPr>
        <sz val="11"/>
        <color theme="1"/>
        <rFont val="宋体"/>
        <charset val="134"/>
      </rPr>
      <t>，</t>
    </r>
    <r>
      <rPr>
        <sz val="11"/>
        <color theme="1"/>
        <rFont val="Times New Roman"/>
        <family val="1"/>
      </rPr>
      <t>Q1</t>
    </r>
    <r>
      <rPr>
        <sz val="11"/>
        <color theme="1"/>
        <rFont val="宋体"/>
        <charset val="134"/>
      </rPr>
      <t>，</t>
    </r>
    <r>
      <rPr>
        <sz val="11"/>
        <color theme="1"/>
        <rFont val="Times New Roman"/>
        <family val="1"/>
      </rPr>
      <t>A</t>
    </r>
    <r>
      <rPr>
        <sz val="11"/>
        <color theme="1"/>
        <rFont val="宋体"/>
        <charset val="134"/>
      </rPr>
      <t>类，申请加分：</t>
    </r>
    <r>
      <rPr>
        <sz val="11"/>
        <color theme="1"/>
        <rFont val="Times New Roman"/>
        <family val="1"/>
      </rPr>
      <t>100×0.9×0.25=22.5</t>
    </r>
    <r>
      <rPr>
        <sz val="11"/>
        <color theme="1"/>
        <rFont val="宋体"/>
        <charset val="134"/>
      </rPr>
      <t>分</t>
    </r>
    <phoneticPr fontId="21" type="noConversion"/>
  </si>
  <si>
    <t>获奖证书</t>
    <phoneticPr fontId="21" type="noConversion"/>
  </si>
  <si>
    <t>荣誉证书</t>
    <phoneticPr fontId="21" type="noConversion"/>
  </si>
  <si>
    <t>打印版（online）+检索证明</t>
    <phoneticPr fontId="21" type="noConversion"/>
  </si>
  <si>
    <t>本职工作不加分</t>
    <phoneticPr fontId="21" type="noConversion"/>
  </si>
  <si>
    <t>非加分项</t>
    <phoneticPr fontId="21" type="noConversion"/>
  </si>
  <si>
    <t>系团委证明</t>
    <phoneticPr fontId="21" type="noConversion"/>
  </si>
  <si>
    <t>排序不在前三位</t>
    <phoneticPr fontId="21" type="noConversion"/>
  </si>
  <si>
    <t>非加分项</t>
    <phoneticPr fontId="21" type="noConversion"/>
  </si>
  <si>
    <t>浙江大学心理与行为科学系心理帮扶团团长（4分）</t>
    <phoneticPr fontId="21" type="noConversion"/>
  </si>
  <si>
    <r>
      <t>“</t>
    </r>
    <r>
      <rPr>
        <sz val="11"/>
        <color theme="1"/>
        <rFont val="宋体"/>
        <family val="3"/>
        <charset val="134"/>
      </rPr>
      <t>建系</t>
    </r>
    <r>
      <rPr>
        <sz val="11"/>
        <color theme="1"/>
        <rFont val="宋体"/>
        <charset val="134"/>
      </rPr>
      <t>四十年，寻访系友行</t>
    </r>
    <r>
      <rPr>
        <sz val="11"/>
        <color theme="1"/>
        <rFont val="Times New Roman"/>
        <family val="1"/>
      </rPr>
      <t>”</t>
    </r>
    <r>
      <rPr>
        <sz val="11"/>
        <color theme="1"/>
        <rFont val="宋体"/>
        <charset val="134"/>
      </rPr>
      <t>寻访系友（郑晓齐、谢晓菲、崔翔宇）</t>
    </r>
    <phoneticPr fontId="21" type="noConversion"/>
  </si>
  <si>
    <t>系团委证明</t>
    <phoneticPr fontId="21" type="noConversion"/>
  </si>
  <si>
    <t>非加分项</t>
    <phoneticPr fontId="21" type="noConversion"/>
  </si>
  <si>
    <r>
      <rPr>
        <sz val="11"/>
        <color theme="1"/>
        <rFont val="宋体"/>
        <charset val="134"/>
      </rPr>
      <t>浙江大学党团知识竞赛优胜奖</t>
    </r>
    <r>
      <rPr>
        <sz val="11"/>
        <color theme="1"/>
        <rFont val="Times New Roman"/>
        <family val="1"/>
      </rPr>
      <t xml:space="preserve">  0.8</t>
    </r>
    <r>
      <rPr>
        <sz val="11"/>
        <color theme="1"/>
        <rFont val="宋体"/>
        <charset val="134"/>
      </rPr>
      <t>分</t>
    </r>
    <phoneticPr fontId="21" type="noConversion"/>
  </si>
  <si>
    <t>党支部支委（3分）</t>
    <phoneticPr fontId="21" type="noConversion"/>
  </si>
  <si>
    <r>
      <rPr>
        <b/>
        <sz val="12"/>
        <rFont val="宋体"/>
        <family val="3"/>
        <charset val="134"/>
      </rPr>
      <t>序号</t>
    </r>
  </si>
  <si>
    <r>
      <rPr>
        <b/>
        <sz val="12"/>
        <rFont val="宋体"/>
        <family val="3"/>
        <charset val="134"/>
      </rPr>
      <t>学号</t>
    </r>
  </si>
  <si>
    <r>
      <rPr>
        <b/>
        <sz val="10"/>
        <rFont val="微软雅黑"/>
        <family val="2"/>
        <charset val="134"/>
      </rPr>
      <t>课程名称</t>
    </r>
  </si>
  <si>
    <r>
      <rPr>
        <b/>
        <sz val="10"/>
        <rFont val="微软雅黑"/>
        <family val="2"/>
        <charset val="134"/>
      </rPr>
      <t>学分</t>
    </r>
  </si>
  <si>
    <r>
      <rPr>
        <b/>
        <sz val="10"/>
        <rFont val="微软雅黑"/>
        <family val="2"/>
        <charset val="134"/>
      </rPr>
      <t>成绩</t>
    </r>
  </si>
  <si>
    <r>
      <rPr>
        <b/>
        <sz val="10"/>
        <rFont val="微软雅黑"/>
        <family val="2"/>
        <charset val="134"/>
      </rPr>
      <t>学分</t>
    </r>
    <r>
      <rPr>
        <b/>
        <sz val="10"/>
        <rFont val="Times New Roman"/>
        <family val="1"/>
      </rPr>
      <t>*</t>
    </r>
    <r>
      <rPr>
        <b/>
        <sz val="10"/>
        <rFont val="微软雅黑"/>
        <family val="2"/>
        <charset val="134"/>
      </rPr>
      <t>成绩</t>
    </r>
    <r>
      <rPr>
        <b/>
        <sz val="10"/>
        <rFont val="Times New Roman"/>
        <family val="1"/>
      </rPr>
      <t>*1</t>
    </r>
  </si>
  <si>
    <r>
      <rPr>
        <b/>
        <sz val="10"/>
        <rFont val="微软雅黑"/>
        <family val="2"/>
        <charset val="134"/>
      </rPr>
      <t>非学位课</t>
    </r>
  </si>
  <si>
    <r>
      <rPr>
        <b/>
        <sz val="10"/>
        <rFont val="微软雅黑"/>
        <family val="2"/>
        <charset val="134"/>
      </rPr>
      <t>学分</t>
    </r>
    <r>
      <rPr>
        <b/>
        <sz val="10"/>
        <rFont val="Times New Roman"/>
        <family val="1"/>
      </rPr>
      <t>*</t>
    </r>
    <r>
      <rPr>
        <b/>
        <sz val="10"/>
        <rFont val="微软雅黑"/>
        <family val="2"/>
        <charset val="134"/>
      </rPr>
      <t>成绩</t>
    </r>
    <r>
      <rPr>
        <b/>
        <sz val="10"/>
        <rFont val="Times New Roman"/>
        <family val="1"/>
      </rPr>
      <t>*0.8</t>
    </r>
  </si>
  <si>
    <r>
      <rPr>
        <b/>
        <sz val="10"/>
        <color indexed="8"/>
        <rFont val="微软雅黑"/>
        <family val="2"/>
        <charset val="134"/>
      </rPr>
      <t>总分</t>
    </r>
  </si>
  <si>
    <t>人事测评与人力资源开发</t>
  </si>
  <si>
    <t>广告与营销</t>
  </si>
  <si>
    <t>法制现代化与法律文化专题</t>
  </si>
  <si>
    <t>高级心理学</t>
  </si>
  <si>
    <r>
      <rPr>
        <sz val="10"/>
        <rFont val="宋体"/>
        <family val="3"/>
        <charset val="134"/>
      </rPr>
      <t>高级心理咨询</t>
    </r>
    <phoneticPr fontId="21" type="noConversion"/>
  </si>
  <si>
    <r>
      <rPr>
        <b/>
        <sz val="10"/>
        <rFont val="宋体"/>
        <family val="3"/>
        <charset val="134"/>
      </rPr>
      <t>课程名称</t>
    </r>
  </si>
  <si>
    <r>
      <rPr>
        <b/>
        <sz val="10"/>
        <rFont val="宋体"/>
        <family val="3"/>
        <charset val="134"/>
      </rPr>
      <t>学分</t>
    </r>
  </si>
  <si>
    <r>
      <rPr>
        <b/>
        <sz val="10"/>
        <rFont val="宋体"/>
        <family val="3"/>
        <charset val="134"/>
      </rPr>
      <t>成绩</t>
    </r>
  </si>
  <si>
    <r>
      <rPr>
        <b/>
        <sz val="10"/>
        <rFont val="宋体"/>
        <family val="3"/>
        <charset val="134"/>
      </rPr>
      <t>学分</t>
    </r>
    <r>
      <rPr>
        <b/>
        <sz val="10"/>
        <rFont val="Times New Roman"/>
        <family val="1"/>
      </rPr>
      <t>*</t>
    </r>
    <r>
      <rPr>
        <b/>
        <sz val="10"/>
        <rFont val="宋体"/>
        <family val="3"/>
        <charset val="134"/>
      </rPr>
      <t>成绩</t>
    </r>
    <r>
      <rPr>
        <b/>
        <sz val="10"/>
        <rFont val="Times New Roman"/>
        <family val="1"/>
      </rPr>
      <t>*1</t>
    </r>
  </si>
  <si>
    <r>
      <rPr>
        <b/>
        <sz val="10"/>
        <rFont val="宋体"/>
        <family val="3"/>
        <charset val="134"/>
      </rPr>
      <t>非学位课</t>
    </r>
  </si>
  <si>
    <r>
      <rPr>
        <b/>
        <sz val="10"/>
        <rFont val="宋体"/>
        <family val="3"/>
        <charset val="134"/>
      </rPr>
      <t>学分</t>
    </r>
    <r>
      <rPr>
        <b/>
        <sz val="10"/>
        <rFont val="Times New Roman"/>
        <family val="1"/>
      </rPr>
      <t>*</t>
    </r>
    <r>
      <rPr>
        <b/>
        <sz val="10"/>
        <rFont val="宋体"/>
        <family val="3"/>
        <charset val="134"/>
      </rPr>
      <t>成绩</t>
    </r>
    <r>
      <rPr>
        <b/>
        <sz val="10"/>
        <rFont val="Times New Roman"/>
        <family val="1"/>
      </rPr>
      <t>*0.8</t>
    </r>
  </si>
  <si>
    <r>
      <rPr>
        <b/>
        <sz val="10"/>
        <color indexed="8"/>
        <rFont val="宋体"/>
        <family val="3"/>
        <charset val="134"/>
      </rPr>
      <t>总分</t>
    </r>
  </si>
  <si>
    <t>高级认知心理学</t>
  </si>
  <si>
    <t>数学心理学</t>
  </si>
  <si>
    <t>贝叶斯数据分析入门</t>
  </si>
  <si>
    <t>跨专业课</t>
  </si>
  <si>
    <t>高级认知工效学</t>
  </si>
  <si>
    <t>社会认知心理学</t>
  </si>
  <si>
    <t>基于虚拟现实技术的心理学研究方法</t>
  </si>
  <si>
    <t>网球</t>
  </si>
  <si>
    <t>公共选修课</t>
  </si>
  <si>
    <t>广告与营销</t>
    <phoneticPr fontId="21" type="noConversion"/>
  </si>
  <si>
    <t>高级工程心理学</t>
  </si>
  <si>
    <t>博弈论专题</t>
    <phoneticPr fontId="21" type="noConversion"/>
  </si>
  <si>
    <t>数学心理学</t>
    <phoneticPr fontId="21" type="noConversion"/>
  </si>
  <si>
    <t>贝叶斯数据分析入门</t>
    <phoneticPr fontId="21" type="noConversion"/>
  </si>
  <si>
    <t>高级认知心理学</t>
    <phoneticPr fontId="39" type="noConversion"/>
  </si>
  <si>
    <t>中国现代化进程专题讲座</t>
  </si>
  <si>
    <t>专业学位课</t>
    <phoneticPr fontId="21" type="noConversion"/>
  </si>
  <si>
    <t>批判性思维与科学研究</t>
  </si>
  <si>
    <t>认知神经科学</t>
  </si>
  <si>
    <t>生涯规划与职业发展</t>
  </si>
  <si>
    <t>视觉认知基础及研究进展</t>
  </si>
  <si>
    <t>紫金.创享（创业系列大讲堂）</t>
  </si>
  <si>
    <t>管理概论</t>
  </si>
  <si>
    <t>西方音乐艺术</t>
  </si>
  <si>
    <t>高级心理咨询实践</t>
  </si>
  <si>
    <t>中国古代典籍文化</t>
  </si>
  <si>
    <t>中国审美哲学专题</t>
  </si>
  <si>
    <t>基于虚拟现实技术的心理学研究方法</t>
    <phoneticPr fontId="21" type="noConversion"/>
  </si>
  <si>
    <t>高级心理学研究方法</t>
  </si>
  <si>
    <t>浙江大学UPP课程</t>
  </si>
  <si>
    <t>实验认知心理学动态</t>
  </si>
  <si>
    <t>系统化创新方法</t>
  </si>
  <si>
    <t>中国艺术通论</t>
  </si>
  <si>
    <t>日本传统文化鉴赏</t>
  </si>
  <si>
    <t>高级心理测量</t>
  </si>
  <si>
    <t>高级心理统计学</t>
  </si>
  <si>
    <t>试验设计与SAS统计分析</t>
  </si>
  <si>
    <t>社会心理学专题</t>
  </si>
  <si>
    <t>情报安全</t>
  </si>
  <si>
    <t>应用心理学专题</t>
  </si>
  <si>
    <t>发展心理学专题</t>
  </si>
  <si>
    <t>韩国概况</t>
  </si>
  <si>
    <t>人生美学专题研究</t>
  </si>
  <si>
    <t>博弈论专题</t>
  </si>
  <si>
    <t>社会保障法专题</t>
  </si>
  <si>
    <r>
      <t>文章要求</t>
    </r>
    <r>
      <rPr>
        <sz val="11"/>
        <color rgb="FFFF0000"/>
        <rFont val="宋体"/>
        <charset val="134"/>
      </rPr>
      <t>：非毕业生在周期内</t>
    </r>
    <r>
      <rPr>
        <sz val="11"/>
        <color rgb="FFFF0000"/>
        <rFont val="Times New Roman"/>
        <family val="1"/>
      </rPr>
      <t>online</t>
    </r>
    <r>
      <rPr>
        <sz val="11"/>
        <color rgb="FFFF0000"/>
        <rFont val="宋体"/>
        <charset val="134"/>
      </rPr>
      <t>或</t>
    </r>
    <r>
      <rPr>
        <sz val="11"/>
        <color rgb="FFFF0000"/>
        <rFont val="Times New Roman"/>
        <family val="1"/>
      </rPr>
      <t>published</t>
    </r>
    <r>
      <rPr>
        <sz val="11"/>
        <color rgb="FFFF0000"/>
        <rFont val="宋体"/>
        <charset val="134"/>
      </rPr>
      <t>，毕业生在周期内</t>
    </r>
    <r>
      <rPr>
        <sz val="11"/>
        <color rgb="FFFF0000"/>
        <rFont val="Times New Roman"/>
        <family val="1"/>
      </rPr>
      <t>accept</t>
    </r>
    <r>
      <rPr>
        <sz val="11"/>
        <color rgb="FFFF0000"/>
        <rFont val="宋体"/>
        <charset val="134"/>
      </rPr>
      <t xml:space="preserve">即可。硕博通用
</t>
    </r>
    <phoneticPr fontId="21" type="noConversion"/>
  </si>
  <si>
    <r>
      <rPr>
        <b/>
        <sz val="11"/>
        <color rgb="FFFF0000"/>
        <rFont val="宋体"/>
        <charset val="134"/>
      </rPr>
      <t>文章要求</t>
    </r>
    <r>
      <rPr>
        <sz val="11"/>
        <color rgb="FFFF0000"/>
        <rFont val="宋体"/>
        <charset val="134"/>
      </rPr>
      <t>：非毕业生在周期内online或published，毕业生在周期内accept即可。硕博通用</t>
    </r>
    <phoneticPr fontId="21" type="noConversion"/>
  </si>
  <si>
    <r>
      <t>1</t>
    </r>
    <r>
      <rPr>
        <sz val="11"/>
        <color theme="1"/>
        <rFont val="宋体"/>
        <family val="3"/>
        <charset val="134"/>
      </rPr>
      <t xml:space="preserve">，去年已参评的文章不可复评（同一申请者）
</t>
    </r>
    <r>
      <rPr>
        <sz val="11"/>
        <color theme="1"/>
        <rFont val="Times New Roman"/>
        <family val="1"/>
      </rPr>
      <t>2</t>
    </r>
    <r>
      <rPr>
        <sz val="11"/>
        <color theme="1"/>
        <rFont val="宋体"/>
        <family val="3"/>
        <charset val="134"/>
      </rPr>
      <t>，不符合要求的文章不计入今年评奖排名，明年可申请</t>
    </r>
    <phoneticPr fontId="21" type="noConversion"/>
  </si>
  <si>
    <r>
      <rPr>
        <sz val="11"/>
        <color theme="1"/>
        <rFont val="宋体"/>
        <charset val="134"/>
      </rPr>
      <t>打印版（online）</t>
    </r>
    <r>
      <rPr>
        <sz val="11"/>
        <color theme="1"/>
        <rFont val="Times New Roman"/>
        <family val="1"/>
      </rPr>
      <t>+</t>
    </r>
    <r>
      <rPr>
        <sz val="11"/>
        <color theme="1"/>
        <rFont val="宋体"/>
        <charset val="134"/>
      </rPr>
      <t>检索证明</t>
    </r>
    <phoneticPr fontId="21" type="noConversion"/>
  </si>
  <si>
    <t>参加第一期心领计划基础班和提高班√、腾讯产品经理训练营、网易游戏第二届用户研究训练营</t>
    <phoneticPr fontId="21" type="noConversion"/>
  </si>
  <si>
    <r>
      <t>9月份online；毕业生，评奖周期内</t>
    </r>
    <r>
      <rPr>
        <sz val="11"/>
        <color rgb="FFFF0000"/>
        <rFont val="Times New Roman"/>
        <family val="1"/>
      </rPr>
      <t>accept</t>
    </r>
    <phoneticPr fontId="21" type="noConversion"/>
  </si>
  <si>
    <t>9月份online；非毕业生，不在评奖周期内，可在明年申请</t>
    <phoneticPr fontId="21" type="noConversion"/>
  </si>
  <si>
    <t>9月份online；毕业生，在评奖周期内accept</t>
    <phoneticPr fontId="21" type="noConversion"/>
  </si>
  <si>
    <t>10月份accept；毕业生，未在评奖周期内accept</t>
    <phoneticPr fontId="21" type="noConversion"/>
  </si>
  <si>
    <r>
      <t>6</t>
    </r>
    <r>
      <rPr>
        <sz val="11"/>
        <color rgb="FFFF0000"/>
        <rFont val="宋体"/>
        <family val="3"/>
        <charset val="134"/>
      </rPr>
      <t>月份accept；毕业生，在评奖周期内出版社接受稿件</t>
    </r>
    <phoneticPr fontId="21" type="noConversion"/>
  </si>
  <si>
    <r>
      <rPr>
        <sz val="11"/>
        <color theme="1"/>
        <rFont val="宋体"/>
        <family val="3"/>
        <charset val="134"/>
      </rPr>
      <t>会议摘要</t>
    </r>
  </si>
  <si>
    <r>
      <rPr>
        <b/>
        <sz val="12"/>
        <rFont val="宋体"/>
        <family val="3"/>
        <charset val="134"/>
      </rPr>
      <t>学号</t>
    </r>
    <phoneticPr fontId="46" type="noConversion"/>
  </si>
  <si>
    <r>
      <rPr>
        <b/>
        <sz val="12"/>
        <rFont val="宋体"/>
        <family val="3"/>
        <charset val="134"/>
      </rPr>
      <t>科研成果</t>
    </r>
    <phoneticPr fontId="21" type="noConversion"/>
  </si>
  <si>
    <r>
      <rPr>
        <b/>
        <sz val="12"/>
        <rFont val="宋体"/>
        <family val="3"/>
        <charset val="134"/>
      </rPr>
      <t>素质拓展</t>
    </r>
    <phoneticPr fontId="21" type="noConversion"/>
  </si>
  <si>
    <r>
      <rPr>
        <b/>
        <sz val="12"/>
        <rFont val="宋体"/>
        <family val="3"/>
        <charset val="134"/>
      </rPr>
      <t>映射</t>
    </r>
    <r>
      <rPr>
        <b/>
        <sz val="12"/>
        <rFont val="Times New Roman"/>
        <family val="1"/>
      </rPr>
      <t>1</t>
    </r>
    <phoneticPr fontId="21" type="noConversion"/>
  </si>
  <si>
    <r>
      <rPr>
        <b/>
        <sz val="12"/>
        <rFont val="宋体"/>
        <family val="3"/>
        <charset val="134"/>
      </rPr>
      <t>映射</t>
    </r>
    <r>
      <rPr>
        <b/>
        <sz val="12"/>
        <rFont val="Times New Roman"/>
        <family val="1"/>
      </rPr>
      <t>2</t>
    </r>
    <phoneticPr fontId="21" type="noConversion"/>
  </si>
  <si>
    <r>
      <rPr>
        <b/>
        <sz val="12"/>
        <rFont val="宋体"/>
        <family val="3"/>
        <charset val="134"/>
      </rPr>
      <t>成绩</t>
    </r>
    <r>
      <rPr>
        <b/>
        <sz val="12"/>
        <rFont val="Times New Roman"/>
        <family val="1"/>
      </rPr>
      <t>1</t>
    </r>
    <phoneticPr fontId="21" type="noConversion"/>
  </si>
  <si>
    <r>
      <rPr>
        <b/>
        <sz val="12"/>
        <rFont val="宋体"/>
        <family val="3"/>
        <charset val="134"/>
      </rPr>
      <t>成绩</t>
    </r>
    <r>
      <rPr>
        <b/>
        <sz val="12"/>
        <rFont val="Times New Roman"/>
        <family val="1"/>
      </rPr>
      <t>2</t>
    </r>
    <phoneticPr fontId="21" type="noConversion"/>
  </si>
  <si>
    <r>
      <rPr>
        <b/>
        <sz val="12"/>
        <rFont val="宋体"/>
        <family val="3"/>
        <charset val="134"/>
      </rPr>
      <t>排名</t>
    </r>
    <r>
      <rPr>
        <b/>
        <sz val="12"/>
        <rFont val="Times New Roman"/>
        <family val="1"/>
      </rPr>
      <t>1</t>
    </r>
    <phoneticPr fontId="21" type="noConversion"/>
  </si>
  <si>
    <r>
      <rPr>
        <b/>
        <sz val="12"/>
        <rFont val="宋体"/>
        <family val="3"/>
        <charset val="134"/>
      </rPr>
      <t>排名</t>
    </r>
    <r>
      <rPr>
        <b/>
        <sz val="12"/>
        <rFont val="Times New Roman"/>
        <family val="1"/>
      </rPr>
      <t>2</t>
    </r>
    <phoneticPr fontId="21" type="noConversion"/>
  </si>
  <si>
    <r>
      <rPr>
        <sz val="11"/>
        <color theme="1"/>
        <rFont val="宋体"/>
        <family val="3"/>
        <charset val="134"/>
      </rPr>
      <t>三好杯混合双打研究生组</t>
    </r>
    <r>
      <rPr>
        <sz val="11"/>
        <color theme="1"/>
        <rFont val="Times New Roman"/>
        <family val="1"/>
      </rPr>
      <t xml:space="preserve"> </t>
    </r>
    <r>
      <rPr>
        <sz val="11"/>
        <color theme="1"/>
        <rFont val="宋体"/>
        <family val="3"/>
        <charset val="134"/>
      </rPr>
      <t>第三名</t>
    </r>
    <phoneticPr fontId="21" type="noConversion"/>
  </si>
  <si>
    <r>
      <rPr>
        <sz val="11"/>
        <color theme="1"/>
        <rFont val="宋体"/>
        <family val="3"/>
        <charset val="134"/>
      </rPr>
      <t>成绩</t>
    </r>
    <r>
      <rPr>
        <sz val="11"/>
        <color theme="1"/>
        <rFont val="Times New Roman"/>
        <family val="1"/>
      </rPr>
      <t>1=</t>
    </r>
    <r>
      <rPr>
        <sz val="11"/>
        <color theme="1"/>
        <rFont val="宋体"/>
        <family val="3"/>
        <charset val="134"/>
      </rPr>
      <t>科研成果</t>
    </r>
  </si>
  <si>
    <r>
      <rPr>
        <sz val="11"/>
        <color theme="1"/>
        <rFont val="宋体"/>
        <family val="3"/>
        <charset val="134"/>
      </rPr>
      <t>成绩</t>
    </r>
    <r>
      <rPr>
        <sz val="11"/>
        <color theme="1"/>
        <rFont val="Times New Roman"/>
        <family val="1"/>
      </rPr>
      <t>2=</t>
    </r>
    <r>
      <rPr>
        <sz val="11"/>
        <color theme="1"/>
        <rFont val="宋体"/>
        <family val="3"/>
        <charset val="134"/>
      </rPr>
      <t>科研成果</t>
    </r>
    <r>
      <rPr>
        <sz val="11"/>
        <color theme="1"/>
        <rFont val="Times New Roman"/>
        <family val="1"/>
      </rPr>
      <t>*0.8+</t>
    </r>
    <r>
      <rPr>
        <sz val="11"/>
        <color theme="1"/>
        <rFont val="宋体"/>
        <family val="3"/>
        <charset val="134"/>
      </rPr>
      <t>素质拓展</t>
    </r>
    <r>
      <rPr>
        <sz val="11"/>
        <color theme="1"/>
        <rFont val="Times New Roman"/>
        <family val="1"/>
      </rPr>
      <t>*0.2</t>
    </r>
  </si>
  <si>
    <r>
      <rPr>
        <sz val="11"/>
        <color theme="1"/>
        <rFont val="宋体"/>
        <family val="3"/>
        <charset val="134"/>
      </rPr>
      <t>排名</t>
    </r>
    <r>
      <rPr>
        <sz val="11"/>
        <color theme="1"/>
        <rFont val="Times New Roman"/>
        <family val="1"/>
      </rPr>
      <t>1</t>
    </r>
    <r>
      <rPr>
        <sz val="11"/>
        <color theme="1"/>
        <rFont val="宋体"/>
        <family val="3"/>
        <charset val="134"/>
      </rPr>
      <t>根据成绩</t>
    </r>
    <r>
      <rPr>
        <sz val="11"/>
        <color theme="1"/>
        <rFont val="Times New Roman"/>
        <family val="1"/>
      </rPr>
      <t>1</t>
    </r>
    <r>
      <rPr>
        <sz val="11"/>
        <color theme="1"/>
        <rFont val="宋体"/>
        <family val="3"/>
        <charset val="134"/>
      </rPr>
      <t>进行排名，为国家奖学金、专项奖学金评选依据</t>
    </r>
  </si>
  <si>
    <r>
      <rPr>
        <sz val="11"/>
        <color theme="1"/>
        <rFont val="宋体"/>
        <family val="3"/>
        <charset val="134"/>
      </rPr>
      <t>排名</t>
    </r>
    <r>
      <rPr>
        <sz val="11"/>
        <color theme="1"/>
        <rFont val="Times New Roman"/>
        <family val="1"/>
      </rPr>
      <t>2</t>
    </r>
    <r>
      <rPr>
        <sz val="11"/>
        <color theme="1"/>
        <rFont val="宋体"/>
        <family val="3"/>
        <charset val="134"/>
      </rPr>
      <t>根据成绩</t>
    </r>
    <r>
      <rPr>
        <sz val="11"/>
        <color theme="1"/>
        <rFont val="Times New Roman"/>
        <family val="1"/>
      </rPr>
      <t>2</t>
    </r>
    <r>
      <rPr>
        <sz val="11"/>
        <color theme="1"/>
        <rFont val="宋体"/>
        <family val="3"/>
        <charset val="134"/>
      </rPr>
      <t>进行排名，为优秀研究生、三好研究生评选依据</t>
    </r>
  </si>
  <si>
    <r>
      <rPr>
        <b/>
        <sz val="14"/>
        <rFont val="宋体"/>
        <family val="3"/>
        <charset val="134"/>
      </rPr>
      <t>原序号</t>
    </r>
    <phoneticPr fontId="39" type="noConversion"/>
  </si>
  <si>
    <r>
      <rPr>
        <b/>
        <sz val="14"/>
        <rFont val="宋体"/>
        <family val="3"/>
        <charset val="134"/>
      </rPr>
      <t>学号</t>
    </r>
    <phoneticPr fontId="39" type="noConversion"/>
  </si>
  <si>
    <r>
      <rPr>
        <b/>
        <sz val="14"/>
        <rFont val="宋体"/>
        <family val="3"/>
        <charset val="134"/>
      </rPr>
      <t>科研成果</t>
    </r>
  </si>
  <si>
    <r>
      <rPr>
        <b/>
        <sz val="14"/>
        <rFont val="宋体"/>
        <family val="3"/>
        <charset val="134"/>
      </rPr>
      <t>映射</t>
    </r>
    <r>
      <rPr>
        <b/>
        <sz val="14"/>
        <rFont val="Times New Roman"/>
        <family val="1"/>
      </rPr>
      <t>1</t>
    </r>
  </si>
  <si>
    <r>
      <rPr>
        <b/>
        <sz val="14"/>
        <rFont val="宋体"/>
        <family val="3"/>
        <charset val="134"/>
      </rPr>
      <t>素质拓展</t>
    </r>
  </si>
  <si>
    <r>
      <rPr>
        <b/>
        <sz val="14"/>
        <rFont val="宋体"/>
        <family val="3"/>
        <charset val="134"/>
      </rPr>
      <t>映射</t>
    </r>
    <r>
      <rPr>
        <b/>
        <sz val="14"/>
        <rFont val="Times New Roman"/>
        <family val="1"/>
      </rPr>
      <t>2</t>
    </r>
  </si>
  <si>
    <r>
      <rPr>
        <b/>
        <sz val="14"/>
        <rFont val="宋体"/>
        <family val="3"/>
        <charset val="134"/>
      </rPr>
      <t>学习成绩</t>
    </r>
  </si>
  <si>
    <r>
      <rPr>
        <b/>
        <sz val="14"/>
        <rFont val="宋体"/>
        <family val="3"/>
        <charset val="134"/>
      </rPr>
      <t>映射</t>
    </r>
    <r>
      <rPr>
        <b/>
        <sz val="14"/>
        <rFont val="Times New Roman"/>
        <family val="1"/>
      </rPr>
      <t>3</t>
    </r>
  </si>
  <si>
    <r>
      <rPr>
        <b/>
        <sz val="14"/>
        <rFont val="宋体"/>
        <family val="3"/>
        <charset val="134"/>
      </rPr>
      <t>成绩</t>
    </r>
    <r>
      <rPr>
        <b/>
        <sz val="14"/>
        <rFont val="Times New Roman"/>
        <family val="1"/>
      </rPr>
      <t>1</t>
    </r>
  </si>
  <si>
    <r>
      <rPr>
        <b/>
        <sz val="14"/>
        <rFont val="宋体"/>
        <family val="3"/>
        <charset val="134"/>
      </rPr>
      <t>成绩</t>
    </r>
    <r>
      <rPr>
        <b/>
        <sz val="14"/>
        <rFont val="Times New Roman"/>
        <family val="1"/>
      </rPr>
      <t>2</t>
    </r>
  </si>
  <si>
    <r>
      <rPr>
        <b/>
        <sz val="14"/>
        <rFont val="宋体"/>
        <family val="3"/>
        <charset val="134"/>
      </rPr>
      <t>排名</t>
    </r>
    <r>
      <rPr>
        <b/>
        <sz val="14"/>
        <rFont val="Times New Roman"/>
        <family val="1"/>
      </rPr>
      <t>1</t>
    </r>
  </si>
  <si>
    <r>
      <rPr>
        <b/>
        <sz val="14"/>
        <rFont val="宋体"/>
        <family val="3"/>
        <charset val="134"/>
      </rPr>
      <t>排名</t>
    </r>
    <r>
      <rPr>
        <b/>
        <sz val="14"/>
        <rFont val="Times New Roman"/>
        <family val="1"/>
      </rPr>
      <t>2</t>
    </r>
  </si>
  <si>
    <r>
      <rPr>
        <sz val="11"/>
        <color theme="1"/>
        <rFont val="宋体"/>
        <family val="3"/>
        <charset val="134"/>
      </rPr>
      <t>成绩</t>
    </r>
    <r>
      <rPr>
        <sz val="11"/>
        <color theme="1"/>
        <rFont val="Times New Roman"/>
        <family val="1"/>
      </rPr>
      <t>1=</t>
    </r>
    <r>
      <rPr>
        <sz val="11"/>
        <color theme="1"/>
        <rFont val="宋体"/>
        <family val="3"/>
        <charset val="134"/>
      </rPr>
      <t>学习成绩</t>
    </r>
    <r>
      <rPr>
        <sz val="11"/>
        <color theme="1"/>
        <rFont val="Times New Roman"/>
        <family val="1"/>
      </rPr>
      <t>*0.3+</t>
    </r>
    <r>
      <rPr>
        <sz val="11"/>
        <color theme="1"/>
        <rFont val="宋体"/>
        <family val="3"/>
        <charset val="134"/>
      </rPr>
      <t>科研成果</t>
    </r>
    <r>
      <rPr>
        <sz val="11"/>
        <color theme="1"/>
        <rFont val="Times New Roman"/>
        <family val="1"/>
      </rPr>
      <t>*0.7</t>
    </r>
  </si>
  <si>
    <r>
      <rPr>
        <sz val="11"/>
        <color theme="1"/>
        <rFont val="宋体"/>
        <family val="3"/>
        <charset val="134"/>
      </rPr>
      <t>成绩</t>
    </r>
    <r>
      <rPr>
        <sz val="11"/>
        <color theme="1"/>
        <rFont val="Times New Roman"/>
        <family val="1"/>
      </rPr>
      <t>2=</t>
    </r>
    <r>
      <rPr>
        <sz val="11"/>
        <color theme="1"/>
        <rFont val="宋体"/>
        <family val="3"/>
        <charset val="134"/>
      </rPr>
      <t>学习成绩</t>
    </r>
    <r>
      <rPr>
        <sz val="11"/>
        <color theme="1"/>
        <rFont val="Times New Roman"/>
        <family val="1"/>
      </rPr>
      <t>*0.3+</t>
    </r>
    <r>
      <rPr>
        <sz val="11"/>
        <color theme="1"/>
        <rFont val="宋体"/>
        <family val="3"/>
        <charset val="134"/>
      </rPr>
      <t>科研成果</t>
    </r>
    <r>
      <rPr>
        <sz val="11"/>
        <color theme="1"/>
        <rFont val="Times New Roman"/>
        <family val="1"/>
      </rPr>
      <t>*0.5+</t>
    </r>
    <r>
      <rPr>
        <sz val="11"/>
        <color theme="1"/>
        <rFont val="宋体"/>
        <family val="3"/>
        <charset val="134"/>
      </rPr>
      <t>素质拓展</t>
    </r>
    <r>
      <rPr>
        <sz val="11"/>
        <color theme="1"/>
        <rFont val="Times New Roman"/>
        <family val="1"/>
      </rPr>
      <t>*0.2</t>
    </r>
  </si>
  <si>
    <t>9月份online，非毕业生，不在评奖周期内，可明年申请</t>
    <phoneticPr fontId="21" type="noConversion"/>
  </si>
  <si>
    <r>
      <t xml:space="preserve">Li, Z., &amp; Lou, J. (2019). Flanker tasks based on congruency manipulation are biased measures of selective attention in perceptual load studies. Attention, Perception, &amp; Psychophysics, 81(6), 1836-1845. doi:10.3758/s13414-019-01730-7.  </t>
    </r>
    <r>
      <rPr>
        <sz val="11"/>
        <color theme="1"/>
        <rFont val="宋体"/>
        <charset val="134"/>
      </rPr>
      <t>第二作者（导师一作），</t>
    </r>
    <r>
      <rPr>
        <sz val="11"/>
        <color theme="1"/>
        <rFont val="Times New Roman"/>
        <family val="1"/>
      </rPr>
      <t>SSCI</t>
    </r>
    <r>
      <rPr>
        <sz val="11"/>
        <color theme="1"/>
        <rFont val="宋体"/>
        <charset val="134"/>
      </rPr>
      <t>，</t>
    </r>
    <r>
      <rPr>
        <sz val="11"/>
        <color theme="1"/>
        <rFont val="Times New Roman"/>
        <family val="1"/>
      </rPr>
      <t>Q3</t>
    </r>
    <r>
      <rPr>
        <sz val="11"/>
        <color theme="1"/>
        <rFont val="宋体"/>
        <charset val="134"/>
      </rPr>
      <t>，</t>
    </r>
    <r>
      <rPr>
        <sz val="11"/>
        <color theme="1"/>
        <rFont val="Times New Roman"/>
        <family val="1"/>
      </rPr>
      <t>C</t>
    </r>
    <r>
      <rPr>
        <sz val="11"/>
        <color theme="1"/>
        <rFont val="宋体"/>
        <charset val="134"/>
      </rPr>
      <t>类，申请加分</t>
    </r>
    <r>
      <rPr>
        <sz val="11"/>
        <color theme="1"/>
        <rFont val="Times New Roman"/>
        <family val="1"/>
      </rPr>
      <t>30×0.9=27</t>
    </r>
    <r>
      <rPr>
        <sz val="11"/>
        <color theme="1"/>
        <rFont val="宋体"/>
        <charset val="134"/>
      </rPr>
      <t>分</t>
    </r>
    <phoneticPr fontId="21" type="noConversion"/>
  </si>
  <si>
    <t>根据学校规定，有课程不及格或无故缺考的同学将取消当年的评奖评优资格</t>
    <phoneticPr fontId="21" type="noConversion"/>
  </si>
  <si>
    <t>社会工作</t>
    <phoneticPr fontId="21" type="noConversion"/>
  </si>
  <si>
    <t>心理帮扶团核心成员</t>
    <phoneticPr fontId="21" type="noConversion"/>
  </si>
  <si>
    <t>系团委证明</t>
    <phoneticPr fontId="21" type="noConversion"/>
  </si>
  <si>
    <r>
      <t>2017</t>
    </r>
    <r>
      <rPr>
        <sz val="11"/>
        <color theme="1"/>
        <rFont val="宋体"/>
        <charset val="134"/>
      </rPr>
      <t>级硕士班心理委员、帮扶团核心成员（1分）</t>
    </r>
    <phoneticPr fontId="21" type="noConversion"/>
  </si>
  <si>
    <t>本职工作不加分</t>
    <phoneticPr fontId="21" type="noConversion"/>
  </si>
  <si>
    <t>分团团长</t>
    <phoneticPr fontId="21" type="noConversion"/>
  </si>
  <si>
    <t>浙江大学研究生艺术团主持礼仪分团团长、心理帮扶团核心成员（4分）</t>
    <phoneticPr fontId="21" type="noConversion"/>
  </si>
  <si>
    <t>心理帮扶团核心成员</t>
    <phoneticPr fontId="21" type="noConversion"/>
  </si>
  <si>
    <r>
      <rPr>
        <sz val="11"/>
        <color theme="1"/>
        <rFont val="宋体"/>
        <charset val="134"/>
      </rPr>
      <t>书籍翻译《发展心理学》（研究生译著，</t>
    </r>
    <r>
      <rPr>
        <sz val="11"/>
        <color theme="1"/>
        <rFont val="Times New Roman"/>
        <family val="1"/>
      </rPr>
      <t>9.4</t>
    </r>
    <r>
      <rPr>
        <sz val="11"/>
        <color theme="1"/>
        <rFont val="宋体"/>
        <charset val="134"/>
      </rPr>
      <t>万字，共</t>
    </r>
    <r>
      <rPr>
        <sz val="11"/>
        <color theme="1"/>
        <rFont val="Times New Roman"/>
        <family val="1"/>
      </rPr>
      <t>18.8</t>
    </r>
    <r>
      <rPr>
        <sz val="11"/>
        <color theme="1"/>
        <rFont val="宋体"/>
        <charset val="134"/>
      </rPr>
      <t>分）</t>
    </r>
    <phoneticPr fontId="21" type="noConversion"/>
  </si>
  <si>
    <r>
      <rPr>
        <sz val="11"/>
        <color theme="1"/>
        <rFont val="宋体"/>
        <family val="3"/>
        <charset val="134"/>
      </rPr>
      <t>国内专业会议摘要</t>
    </r>
    <r>
      <rPr>
        <sz val="11"/>
        <color theme="1"/>
        <rFont val="Times New Roman"/>
        <family val="1"/>
      </rPr>
      <t>-</t>
    </r>
    <r>
      <rPr>
        <sz val="11"/>
        <color theme="1"/>
        <rFont val="宋体"/>
        <family val="3"/>
        <charset val="134"/>
      </rPr>
      <t>一作</t>
    </r>
    <r>
      <rPr>
        <sz val="11"/>
        <color theme="1"/>
        <rFont val="Times New Roman"/>
        <family val="1"/>
      </rPr>
      <t>-</t>
    </r>
    <r>
      <rPr>
        <sz val="11"/>
        <color theme="1"/>
        <rFont val="宋体"/>
        <family val="3"/>
        <charset val="134"/>
      </rPr>
      <t>全国心理学大会</t>
    </r>
    <r>
      <rPr>
        <sz val="11"/>
        <color theme="1"/>
        <rFont val="Times New Roman"/>
        <family val="1"/>
      </rPr>
      <t xml:space="preserve"> </t>
    </r>
    <r>
      <rPr>
        <sz val="11"/>
        <color theme="1"/>
        <rFont val="宋体"/>
        <family val="3"/>
        <charset val="134"/>
      </rPr>
      <t>申请：</t>
    </r>
    <r>
      <rPr>
        <sz val="11"/>
        <color theme="1"/>
        <rFont val="Times New Roman"/>
        <family val="1"/>
      </rPr>
      <t>2</t>
    </r>
    <r>
      <rPr>
        <sz val="11"/>
        <color theme="1"/>
        <rFont val="宋体"/>
        <family val="3"/>
        <charset val="134"/>
      </rPr>
      <t>分</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</si>
</sst>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Red]\(0.00\)"/>
    <numFmt numFmtId="178" formatCode="0_);[Red]\(0\)"/>
    <numFmt numFmtId="179" formatCode="0.00_ "/>
  </numFmts>
  <fonts count="50">
    <font>
      <sz val="11"/>
      <color theme="1"/>
      <name val="等线"/>
      <charset val="134"/>
      <scheme val="minor"/>
    </font>
    <font>
      <sz val="11"/>
      <color theme="1"/>
      <name val="Times New Roman"/>
      <family val="1"/>
    </font>
    <font>
      <b/>
      <sz val="12"/>
      <color theme="1"/>
      <name val="Times New Roman"/>
      <family val="1"/>
    </font>
    <font>
      <b/>
      <sz val="12"/>
      <color theme="1"/>
      <name val="宋体"/>
      <charset val="134"/>
    </font>
    <font>
      <sz val="11"/>
      <color rgb="FFFF0000"/>
      <name val="Times New Roman"/>
      <family val="1"/>
    </font>
    <font>
      <sz val="11"/>
      <color theme="1"/>
      <name val="宋体"/>
      <charset val="134"/>
    </font>
    <font>
      <sz val="11"/>
      <color theme="1"/>
      <name val="Times New Roman"/>
      <family val="1"/>
    </font>
    <font>
      <sz val="10.5"/>
      <color theme="1"/>
      <name val="Times New Roman"/>
      <family val="1"/>
    </font>
    <font>
      <sz val="11"/>
      <color theme="1"/>
      <name val="宋体"/>
      <charset val="134"/>
    </font>
    <font>
      <sz val="11"/>
      <color rgb="FFFF0000"/>
      <name val="宋体"/>
      <charset val="134"/>
    </font>
    <font>
      <sz val="11"/>
      <color rgb="FFFF0000"/>
      <name val="宋体"/>
      <charset val="134"/>
    </font>
    <font>
      <sz val="11"/>
      <name val="Times New Roman"/>
      <family val="1"/>
    </font>
    <font>
      <sz val="11"/>
      <name val="宋体"/>
      <charset val="134"/>
    </font>
    <font>
      <b/>
      <sz val="11"/>
      <color rgb="FFFF0000"/>
      <name val="宋体"/>
      <charset val="134"/>
    </font>
    <font>
      <b/>
      <sz val="16"/>
      <color indexed="10"/>
      <name val="宋体"/>
      <charset val="134"/>
    </font>
    <font>
      <sz val="11"/>
      <color indexed="8"/>
      <name val="宋体"/>
      <charset val="134"/>
    </font>
    <font>
      <sz val="9"/>
      <color indexed="10"/>
      <name val="宋体"/>
      <charset val="134"/>
    </font>
    <font>
      <b/>
      <sz val="10"/>
      <color indexed="10"/>
      <name val="微软雅黑"/>
      <charset val="134"/>
    </font>
    <font>
      <sz val="10.5"/>
      <color theme="1"/>
      <name val="宋体"/>
      <charset val="134"/>
    </font>
    <font>
      <i/>
      <sz val="11"/>
      <color theme="1"/>
      <name val="Times New Roman"/>
      <family val="1"/>
    </font>
    <font>
      <i/>
      <sz val="11"/>
      <color theme="1"/>
      <name val="宋体"/>
      <charset val="134"/>
    </font>
    <font>
      <sz val="9"/>
      <name val="等线"/>
      <family val="3"/>
      <charset val="134"/>
      <scheme val="minor"/>
    </font>
    <font>
      <sz val="11"/>
      <color theme="1"/>
      <name val="宋体"/>
      <family val="3"/>
      <charset val="134"/>
    </font>
    <font>
      <sz val="11"/>
      <color theme="1"/>
      <name val="Times New Roman"/>
      <family val="3"/>
      <charset val="134"/>
    </font>
    <font>
      <sz val="11"/>
      <color theme="1"/>
      <name val="Times New Roman"/>
      <family val="1"/>
      <charset val="134"/>
    </font>
    <font>
      <sz val="11"/>
      <color rgb="FFFF0000"/>
      <name val="宋体"/>
      <family val="3"/>
      <charset val="134"/>
    </font>
    <font>
      <b/>
      <sz val="12"/>
      <name val="Times New Roman"/>
      <family val="1"/>
    </font>
    <font>
      <b/>
      <sz val="12"/>
      <name val="宋体"/>
      <family val="3"/>
      <charset val="134"/>
    </font>
    <font>
      <b/>
      <sz val="10"/>
      <name val="Times New Roman"/>
      <family val="1"/>
    </font>
    <font>
      <b/>
      <sz val="10"/>
      <name val="微软雅黑"/>
      <family val="2"/>
      <charset val="134"/>
    </font>
    <font>
      <sz val="10"/>
      <name val="Times New Roman"/>
      <family val="1"/>
    </font>
    <font>
      <b/>
      <sz val="10"/>
      <color indexed="8"/>
      <name val="Times New Roman"/>
      <family val="1"/>
    </font>
    <font>
      <b/>
      <sz val="10"/>
      <color indexed="8"/>
      <name val="微软雅黑"/>
      <family val="2"/>
      <charset val="134"/>
    </font>
    <font>
      <sz val="10"/>
      <name val="宋体"/>
      <family val="3"/>
      <charset val="134"/>
    </font>
    <font>
      <b/>
      <sz val="11"/>
      <color indexed="8"/>
      <name val="Times New Roman"/>
      <family val="1"/>
    </font>
    <font>
      <sz val="10"/>
      <color theme="1"/>
      <name val="Times New Roman"/>
      <family val="1"/>
    </font>
    <font>
      <sz val="10"/>
      <color rgb="FFFF0000"/>
      <name val="Times New Roman"/>
      <family val="1"/>
    </font>
    <font>
      <b/>
      <sz val="10"/>
      <name val="宋体"/>
      <family val="3"/>
      <charset val="134"/>
    </font>
    <font>
      <b/>
      <sz val="10"/>
      <color indexed="8"/>
      <name val="宋体"/>
      <family val="3"/>
      <charset val="134"/>
    </font>
    <font>
      <sz val="9"/>
      <name val="宋体"/>
      <family val="3"/>
      <charset val="134"/>
    </font>
    <font>
      <sz val="11"/>
      <color rgb="FFFF0000"/>
      <name val="等线"/>
      <family val="3"/>
      <charset val="134"/>
      <scheme val="minor"/>
    </font>
    <font>
      <sz val="10"/>
      <color rgb="FFFF0000"/>
      <name val="宋体"/>
      <family val="3"/>
      <charset val="134"/>
    </font>
    <font>
      <b/>
      <sz val="11"/>
      <color rgb="FFFF0000"/>
      <name val="宋体"/>
      <family val="3"/>
      <charset val="134"/>
    </font>
    <font>
      <sz val="11"/>
      <color indexed="8"/>
      <name val="宋体"/>
      <family val="3"/>
      <charset val="134"/>
    </font>
    <font>
      <b/>
      <sz val="14"/>
      <name val="宋体"/>
      <family val="3"/>
      <charset val="134"/>
    </font>
    <font>
      <sz val="11"/>
      <color theme="1"/>
      <name val="等线"/>
      <family val="3"/>
      <charset val="134"/>
      <scheme val="minor"/>
    </font>
    <font>
      <sz val="9"/>
      <name val="等线"/>
      <family val="2"/>
      <charset val="134"/>
      <scheme val="minor"/>
    </font>
    <font>
      <b/>
      <sz val="14"/>
      <name val="Times New Roman"/>
      <family val="1"/>
    </font>
    <font>
      <sz val="11"/>
      <name val="宋体"/>
      <family val="3"/>
      <charset val="134"/>
    </font>
    <font>
      <b/>
      <sz val="11"/>
      <color rgb="FFFF0000"/>
      <name val="等线"/>
      <family val="3"/>
      <charset val="134"/>
      <scheme val="minor"/>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ck">
        <color auto="1"/>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bottom style="thick">
        <color auto="1"/>
      </bottom>
      <diagonal/>
    </border>
    <border>
      <left style="thin">
        <color auto="1"/>
      </left>
      <right style="thin">
        <color auto="1"/>
      </right>
      <top style="thin">
        <color auto="1"/>
      </top>
      <bottom style="thick">
        <color auto="1"/>
      </bottom>
      <diagonal/>
    </border>
    <border>
      <left/>
      <right style="thin">
        <color auto="1"/>
      </right>
      <top style="thin">
        <color auto="1"/>
      </top>
      <bottom style="thin">
        <color auto="1"/>
      </bottom>
      <diagonal/>
    </border>
  </borders>
  <cellStyleXfs count="2">
    <xf numFmtId="0" fontId="0" fillId="0" borderId="0"/>
    <xf numFmtId="0" fontId="15" fillId="0" borderId="0">
      <alignment vertical="center"/>
    </xf>
  </cellStyleXfs>
  <cellXfs count="155">
    <xf numFmtId="0" fontId="0" fillId="0" borderId="0" xfId="0"/>
    <xf numFmtId="0" fontId="1" fillId="0" borderId="0" xfId="0" applyFont="1"/>
    <xf numFmtId="0" fontId="1" fillId="0" borderId="0" xfId="0" applyFont="1" applyAlignment="1">
      <alignment horizontal="left"/>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3" fillId="0" borderId="1" xfId="0" applyFont="1" applyBorder="1" applyAlignment="1">
      <alignment horizontal="left" vertical="center" wrapText="1"/>
    </xf>
    <xf numFmtId="0" fontId="11" fillId="0" borderId="0" xfId="0" applyFont="1" applyAlignment="1">
      <alignment horizontal="center" vertical="center"/>
    </xf>
    <xf numFmtId="0" fontId="10" fillId="0" borderId="0" xfId="0" applyFont="1"/>
    <xf numFmtId="0" fontId="5" fillId="0" borderId="0" xfId="0" applyFont="1"/>
    <xf numFmtId="0" fontId="5" fillId="0" borderId="0" xfId="0" applyFont="1" applyAlignment="1">
      <alignment wrapText="1"/>
    </xf>
    <xf numFmtId="0" fontId="1" fillId="0" borderId="0" xfId="0" applyFont="1" applyBorder="1"/>
    <xf numFmtId="0" fontId="1" fillId="0" borderId="0" xfId="0" applyFont="1" applyAlignment="1">
      <alignment horizontal="left" vertical="center" wrapText="1"/>
    </xf>
    <xf numFmtId="0" fontId="1" fillId="0" borderId="2" xfId="0" applyFont="1" applyBorder="1" applyAlignment="1">
      <alignment horizontal="center" vertical="center"/>
    </xf>
    <xf numFmtId="0" fontId="15" fillId="0" borderId="0" xfId="1" applyAlignment="1">
      <alignment horizontal="left"/>
    </xf>
    <xf numFmtId="0" fontId="17" fillId="0" borderId="0" xfId="1" applyFont="1" applyAlignment="1">
      <alignment horizontal="left"/>
    </xf>
    <xf numFmtId="0" fontId="22" fillId="0" borderId="0" xfId="0" applyFont="1"/>
    <xf numFmtId="0" fontId="1" fillId="0" borderId="0" xfId="0" applyFont="1" applyAlignment="1">
      <alignment horizontal="center" vertical="center"/>
    </xf>
    <xf numFmtId="0" fontId="1" fillId="0" borderId="0" xfId="0" applyFont="1" applyAlignment="1">
      <alignment horizontal="center"/>
    </xf>
    <xf numFmtId="0" fontId="16" fillId="0" borderId="0" xfId="1" applyFont="1" applyAlignment="1">
      <alignment horizontal="left" vertical="center"/>
    </xf>
    <xf numFmtId="0" fontId="15" fillId="0" borderId="0" xfId="1" applyAlignment="1"/>
    <xf numFmtId="0" fontId="1" fillId="0" borderId="0" xfId="0" applyFont="1" applyAlignment="1">
      <alignment horizontal="center" vertical="center"/>
    </xf>
    <xf numFmtId="0" fontId="1" fillId="0" borderId="0" xfId="0" applyFont="1" applyAlignment="1">
      <alignment horizontal="center"/>
    </xf>
    <xf numFmtId="0" fontId="14" fillId="0" borderId="0" xfId="1" applyFont="1" applyAlignment="1">
      <alignment horizontal="left" vertical="center"/>
    </xf>
    <xf numFmtId="0" fontId="26" fillId="0" borderId="3" xfId="1" applyFont="1" applyBorder="1" applyAlignment="1">
      <alignment horizontal="left" vertical="center" wrapText="1"/>
    </xf>
    <xf numFmtId="0" fontId="26" fillId="0" borderId="3" xfId="1" applyFont="1" applyBorder="1" applyAlignment="1">
      <alignment vertical="center" wrapText="1"/>
    </xf>
    <xf numFmtId="0" fontId="28" fillId="0" borderId="4" xfId="1" applyFont="1" applyBorder="1" applyAlignment="1">
      <alignment horizontal="left" wrapText="1"/>
    </xf>
    <xf numFmtId="0" fontId="30" fillId="0" borderId="4" xfId="1" applyFont="1" applyBorder="1" applyAlignment="1">
      <alignment horizontal="left" wrapText="1"/>
    </xf>
    <xf numFmtId="0" fontId="31" fillId="0" borderId="4" xfId="1" applyFont="1" applyBorder="1" applyAlignment="1">
      <alignment horizontal="left" wrapText="1"/>
    </xf>
    <xf numFmtId="0" fontId="30" fillId="0" borderId="1" xfId="1" applyFont="1" applyBorder="1" applyAlignment="1">
      <alignment vertical="center" wrapText="1"/>
    </xf>
    <xf numFmtId="0" fontId="30" fillId="0" borderId="5" xfId="0" applyFont="1" applyBorder="1" applyAlignment="1">
      <alignment horizontal="left" vertical="center" wrapText="1"/>
    </xf>
    <xf numFmtId="0" fontId="30" fillId="0" borderId="5" xfId="0" applyFont="1" applyBorder="1" applyAlignment="1">
      <alignment horizontal="left" vertical="center"/>
    </xf>
    <xf numFmtId="176" fontId="30" fillId="0" borderId="1" xfId="1" applyNumberFormat="1" applyFont="1" applyBorder="1" applyAlignment="1">
      <alignment horizontal="left" wrapText="1"/>
    </xf>
    <xf numFmtId="0" fontId="30" fillId="0" borderId="1" xfId="1" applyFont="1" applyBorder="1" applyAlignment="1">
      <alignment horizontal="left" wrapText="1"/>
    </xf>
    <xf numFmtId="1" fontId="30" fillId="0" borderId="1" xfId="1" applyNumberFormat="1" applyFont="1" applyBorder="1" applyAlignment="1">
      <alignment horizontal="left" wrapText="1"/>
    </xf>
    <xf numFmtId="0" fontId="30" fillId="2" borderId="1" xfId="1" applyFont="1" applyFill="1" applyBorder="1" applyAlignment="1">
      <alignment horizontal="left" wrapText="1"/>
    </xf>
    <xf numFmtId="0" fontId="30" fillId="0" borderId="0" xfId="1" applyFont="1" applyAlignment="1">
      <alignment horizontal="left" wrapText="1"/>
    </xf>
    <xf numFmtId="0" fontId="30" fillId="0" borderId="1" xfId="1" applyFont="1" applyBorder="1" applyAlignment="1">
      <alignment horizontal="left" vertical="top" wrapText="1"/>
    </xf>
    <xf numFmtId="0" fontId="30" fillId="0" borderId="5" xfId="0" applyFont="1" applyBorder="1" applyAlignment="1">
      <alignment horizontal="center" vertical="center"/>
    </xf>
    <xf numFmtId="0" fontId="30" fillId="3" borderId="1" xfId="1" applyFont="1" applyFill="1" applyBorder="1" applyAlignment="1">
      <alignment horizontal="left" wrapText="1"/>
    </xf>
    <xf numFmtId="0" fontId="11" fillId="0" borderId="0" xfId="0" applyFont="1" applyAlignment="1">
      <alignment wrapText="1"/>
    </xf>
    <xf numFmtId="176" fontId="35" fillId="0" borderId="1" xfId="1" applyNumberFormat="1" applyFont="1" applyBorder="1" applyAlignment="1">
      <alignment horizontal="left" vertical="top" wrapText="1"/>
    </xf>
    <xf numFmtId="1" fontId="30" fillId="0" borderId="1" xfId="1" applyNumberFormat="1" applyFont="1" applyBorder="1" applyAlignment="1">
      <alignment horizontal="left" vertical="top" wrapText="1"/>
    </xf>
    <xf numFmtId="0" fontId="36" fillId="0" borderId="0" xfId="1" applyFont="1" applyAlignment="1">
      <alignment horizontal="left" wrapText="1"/>
    </xf>
    <xf numFmtId="176" fontId="30" fillId="0" borderId="1" xfId="1" applyNumberFormat="1" applyFont="1" applyBorder="1" applyAlignment="1">
      <alignment horizontal="left" vertical="top" wrapText="1"/>
    </xf>
    <xf numFmtId="0" fontId="35" fillId="0" borderId="1" xfId="1" applyFont="1" applyBorder="1" applyAlignment="1">
      <alignment horizontal="left" vertical="top" wrapText="1"/>
    </xf>
    <xf numFmtId="0" fontId="36" fillId="0" borderId="1" xfId="1" applyFont="1" applyBorder="1" applyAlignment="1">
      <alignment horizontal="left" wrapText="1"/>
    </xf>
    <xf numFmtId="0" fontId="11" fillId="0" borderId="7" xfId="0" applyFont="1" applyBorder="1" applyAlignment="1">
      <alignment wrapText="1"/>
    </xf>
    <xf numFmtId="0" fontId="30" fillId="0" borderId="8" xfId="1" applyFont="1" applyBorder="1" applyAlignment="1">
      <alignment horizontal="left" vertical="center" wrapText="1"/>
    </xf>
    <xf numFmtId="0" fontId="30" fillId="0" borderId="8" xfId="1" applyFont="1" applyBorder="1" applyAlignment="1">
      <alignment horizontal="left" wrapText="1"/>
    </xf>
    <xf numFmtId="1" fontId="30" fillId="0" borderId="8" xfId="1" applyNumberFormat="1" applyFont="1" applyBorder="1" applyAlignment="1">
      <alignment horizontal="left" wrapText="1"/>
    </xf>
    <xf numFmtId="0" fontId="35" fillId="2" borderId="8" xfId="1" applyFont="1" applyFill="1" applyBorder="1" applyAlignment="1">
      <alignment horizontal="left" wrapText="1"/>
    </xf>
    <xf numFmtId="0" fontId="30" fillId="0" borderId="7" xfId="1" applyFont="1" applyBorder="1" applyAlignment="1">
      <alignment horizontal="left" wrapText="1"/>
    </xf>
    <xf numFmtId="0" fontId="33" fillId="0" borderId="5" xfId="0" applyFont="1" applyBorder="1" applyAlignment="1">
      <alignment horizontal="left" vertical="center"/>
    </xf>
    <xf numFmtId="0" fontId="33" fillId="0" borderId="1" xfId="1" applyFont="1" applyBorder="1" applyAlignment="1">
      <alignment horizontal="left" wrapText="1"/>
    </xf>
    <xf numFmtId="1" fontId="33" fillId="0" borderId="1" xfId="1" applyNumberFormat="1" applyFont="1" applyBorder="1" applyAlignment="1">
      <alignment horizontal="left" wrapText="1"/>
    </xf>
    <xf numFmtId="0" fontId="33" fillId="0" borderId="5" xfId="0" applyFont="1" applyBorder="1" applyAlignment="1">
      <alignment horizontal="center" vertical="center"/>
    </xf>
    <xf numFmtId="176" fontId="36" fillId="0" borderId="1" xfId="1" applyNumberFormat="1" applyFont="1" applyBorder="1" applyAlignment="1">
      <alignment horizontal="left" vertical="top" wrapText="1"/>
    </xf>
    <xf numFmtId="0" fontId="36" fillId="0" borderId="1" xfId="1" applyFont="1" applyBorder="1" applyAlignment="1">
      <alignment horizontal="left" vertical="top" wrapText="1"/>
    </xf>
    <xf numFmtId="0" fontId="40" fillId="0" borderId="0" xfId="0" applyFont="1"/>
    <xf numFmtId="0" fontId="33" fillId="0" borderId="1" xfId="1" applyFont="1" applyBorder="1" applyAlignment="1">
      <alignment horizontal="left"/>
    </xf>
    <xf numFmtId="0" fontId="30" fillId="0" borderId="1" xfId="1" applyFont="1" applyBorder="1" applyAlignment="1">
      <alignment horizontal="left" vertical="top"/>
    </xf>
    <xf numFmtId="0" fontId="30" fillId="0" borderId="1" xfId="1" applyFont="1" applyBorder="1" applyAlignment="1">
      <alignment horizontal="left"/>
    </xf>
    <xf numFmtId="176" fontId="36" fillId="0" borderId="1" xfId="1" applyNumberFormat="1" applyFont="1" applyBorder="1" applyAlignment="1">
      <alignment horizontal="left" wrapText="1"/>
    </xf>
    <xf numFmtId="0" fontId="41" fillId="0" borderId="0" xfId="1" applyFont="1" applyAlignment="1">
      <alignment horizontal="left" wrapText="1"/>
    </xf>
    <xf numFmtId="1" fontId="36" fillId="0" borderId="1" xfId="1" applyNumberFormat="1" applyFont="1" applyBorder="1" applyAlignment="1">
      <alignment horizontal="left" wrapText="1"/>
    </xf>
    <xf numFmtId="0" fontId="42" fillId="0" borderId="0" xfId="0" applyFont="1" applyAlignment="1">
      <alignment horizontal="left" vertical="center" wrapText="1"/>
    </xf>
    <xf numFmtId="0" fontId="25" fillId="0" borderId="0" xfId="0" applyFont="1" applyAlignment="1">
      <alignment horizontal="left" vertical="center" wrapText="1"/>
    </xf>
    <xf numFmtId="0" fontId="1" fillId="0" borderId="0" xfId="0" applyFont="1" applyAlignment="1">
      <alignment wrapText="1"/>
    </xf>
    <xf numFmtId="0" fontId="43" fillId="0" borderId="0" xfId="1" applyFont="1" applyAlignment="1"/>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179" fontId="26" fillId="0" borderId="1" xfId="0" applyNumberFormat="1" applyFont="1" applyBorder="1" applyAlignment="1">
      <alignment horizontal="center" vertical="center"/>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179" fontId="26" fillId="0" borderId="2" xfId="0" applyNumberFormat="1" applyFont="1" applyBorder="1" applyAlignment="1">
      <alignment horizontal="center" vertical="center"/>
    </xf>
    <xf numFmtId="0" fontId="26" fillId="0" borderId="9" xfId="0" applyFont="1" applyBorder="1" applyAlignment="1">
      <alignment horizontal="center" vertical="center"/>
    </xf>
    <xf numFmtId="2" fontId="45" fillId="0" borderId="0" xfId="0" applyNumberFormat="1" applyFont="1"/>
    <xf numFmtId="0" fontId="47" fillId="0" borderId="1" xfId="0" applyFont="1" applyBorder="1" applyAlignment="1">
      <alignment horizontal="center" vertical="center"/>
    </xf>
    <xf numFmtId="0" fontId="47" fillId="0" borderId="1" xfId="0" applyFont="1" applyBorder="1" applyAlignment="1">
      <alignment horizontal="center" vertical="center" wrapText="1"/>
    </xf>
    <xf numFmtId="177" fontId="47" fillId="0" borderId="1" xfId="0" applyNumberFormat="1" applyFont="1" applyBorder="1" applyAlignment="1">
      <alignment horizontal="center" vertical="center" wrapText="1"/>
    </xf>
    <xf numFmtId="178" fontId="47" fillId="0" borderId="1" xfId="0" applyNumberFormat="1" applyFont="1" applyBorder="1" applyAlignment="1">
      <alignment horizontal="center" vertical="center" wrapText="1"/>
    </xf>
    <xf numFmtId="0" fontId="42" fillId="0" borderId="0" xfId="1" applyFont="1" applyFill="1" applyAlignment="1"/>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45" fillId="0" borderId="0" xfId="0" applyFont="1"/>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vertical="center"/>
    </xf>
    <xf numFmtId="0" fontId="1" fillId="0" borderId="1" xfId="0"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8" fillId="0" borderId="1" xfId="0" applyFont="1" applyBorder="1" applyAlignment="1">
      <alignment horizontal="left" vertical="center"/>
    </xf>
    <xf numFmtId="0" fontId="1" fillId="0" borderId="1" xfId="0" applyFont="1" applyBorder="1" applyAlignment="1">
      <alignment horizontal="left" vertical="center" wrapText="1"/>
    </xf>
    <xf numFmtId="179"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25" fillId="0" borderId="1" xfId="0" applyFont="1" applyBorder="1" applyAlignment="1">
      <alignment horizontal="center" vertical="center"/>
    </xf>
    <xf numFmtId="0" fontId="1" fillId="0" borderId="1" xfId="0" applyFont="1" applyBorder="1" applyAlignment="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9" fillId="0" borderId="1" xfId="0" applyFont="1" applyBorder="1" applyAlignment="1">
      <alignment horizontal="center" vertical="center"/>
    </xf>
    <xf numFmtId="0" fontId="23" fillId="0" borderId="1" xfId="0" applyFont="1" applyBorder="1" applyAlignment="1">
      <alignment horizontal="left" vertical="center"/>
    </xf>
    <xf numFmtId="0" fontId="8" fillId="0" borderId="1" xfId="0" applyFont="1" applyFill="1" applyBorder="1" applyAlignment="1">
      <alignment horizontal="left" vertical="center"/>
    </xf>
    <xf numFmtId="0" fontId="22"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22" fillId="0" borderId="1" xfId="0" applyFont="1" applyBorder="1" applyAlignment="1">
      <alignment horizontal="left" vertical="center" wrapText="1"/>
    </xf>
    <xf numFmtId="0" fontId="2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alignment horizontal="center" vertical="center" wrapText="1"/>
    </xf>
    <xf numFmtId="0" fontId="25" fillId="0" borderId="1" xfId="0" applyFont="1" applyFill="1" applyBorder="1" applyAlignment="1">
      <alignment horizontal="center" vertical="center"/>
    </xf>
    <xf numFmtId="0" fontId="48"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4" fillId="0" borderId="1" xfId="0" applyFont="1" applyBorder="1" applyAlignment="1">
      <alignment horizontal="left" vertical="center" wrapText="1"/>
    </xf>
    <xf numFmtId="179" fontId="1" fillId="0" borderId="2" xfId="0" applyNumberFormat="1" applyFont="1" applyBorder="1" applyAlignment="1">
      <alignment horizontal="center" vertical="center"/>
    </xf>
    <xf numFmtId="0" fontId="24" fillId="0" borderId="1" xfId="0" applyFont="1" applyBorder="1" applyAlignment="1">
      <alignment horizontal="left" vertical="center"/>
    </xf>
    <xf numFmtId="179" fontId="11"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49" fillId="0" borderId="0" xfId="0" applyFont="1"/>
    <xf numFmtId="0" fontId="11" fillId="0" borderId="0" xfId="0" applyFont="1"/>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22" fillId="0" borderId="1" xfId="0" applyFont="1" applyBorder="1" applyAlignment="1">
      <alignment horizontal="center" vertical="center"/>
    </xf>
    <xf numFmtId="0" fontId="4" fillId="0" borderId="1" xfId="0" applyFont="1" applyBorder="1" applyAlignment="1">
      <alignment horizontal="center" vertical="center"/>
    </xf>
    <xf numFmtId="0" fontId="28" fillId="0" borderId="3" xfId="1" applyFont="1" applyBorder="1" applyAlignment="1">
      <alignment horizontal="left" vertical="center" wrapText="1"/>
    </xf>
    <xf numFmtId="0" fontId="28" fillId="0" borderId="6" xfId="1" applyFont="1" applyBorder="1" applyAlignment="1">
      <alignment horizontal="left" vertical="center" wrapText="1"/>
    </xf>
    <xf numFmtId="2" fontId="34" fillId="0" borderId="1" xfId="0" applyNumberFormat="1" applyFont="1" applyBorder="1" applyAlignment="1">
      <alignment horizontal="left" vertical="center" wrapText="1"/>
    </xf>
    <xf numFmtId="2" fontId="34" fillId="0" borderId="8" xfId="0" applyNumberFormat="1" applyFont="1" applyBorder="1" applyAlignment="1">
      <alignment horizontal="left" vertical="center" wrapText="1"/>
    </xf>
    <xf numFmtId="0" fontId="16" fillId="0" borderId="0" xfId="1" applyFont="1" applyAlignment="1">
      <alignment horizontal="left" vertical="center"/>
    </xf>
    <xf numFmtId="0" fontId="15" fillId="0" borderId="0" xfId="1"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8"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22" fillId="0" borderId="1" xfId="0" applyFont="1" applyBorder="1" applyAlignment="1">
      <alignment horizontal="center" vertical="center"/>
    </xf>
    <xf numFmtId="0" fontId="4" fillId="0" borderId="1" xfId="0" applyFont="1" applyBorder="1" applyAlignment="1">
      <alignment horizontal="center" vertical="center"/>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71"/>
  <sheetViews>
    <sheetView tabSelected="1" workbookViewId="0">
      <selection activeCell="D12" sqref="D12"/>
    </sheetView>
  </sheetViews>
  <sheetFormatPr defaultColWidth="9" defaultRowHeight="14.25"/>
  <cols>
    <col min="4" max="4" width="25.375" customWidth="1"/>
    <col min="11" max="11" width="24.5" customWidth="1"/>
  </cols>
  <sheetData>
    <row r="1" spans="1:21" ht="20.25">
      <c r="A1" s="26" t="s">
        <v>0</v>
      </c>
      <c r="B1" s="23"/>
      <c r="C1" s="23"/>
      <c r="D1" s="23"/>
      <c r="E1" s="17"/>
      <c r="F1" s="17"/>
      <c r="G1" s="17"/>
      <c r="H1" s="23"/>
      <c r="I1" s="23"/>
      <c r="J1" s="23"/>
      <c r="K1" s="85"/>
      <c r="L1" s="17"/>
      <c r="M1" s="17"/>
      <c r="N1" s="17"/>
      <c r="O1" s="23"/>
      <c r="P1" s="23"/>
      <c r="Q1" s="23"/>
      <c r="R1" s="23"/>
      <c r="S1" s="23"/>
      <c r="T1" s="23"/>
    </row>
    <row r="2" spans="1:21">
      <c r="A2" s="23"/>
      <c r="B2" s="23"/>
      <c r="C2" s="23"/>
      <c r="D2" s="23"/>
      <c r="E2" s="17"/>
      <c r="F2" s="17"/>
      <c r="G2" s="17"/>
      <c r="H2" s="23"/>
      <c r="I2" s="23"/>
      <c r="J2" s="23"/>
      <c r="K2" s="23"/>
      <c r="L2" s="17"/>
      <c r="M2" s="17"/>
      <c r="N2" s="17"/>
      <c r="O2" s="23"/>
      <c r="P2" s="23"/>
      <c r="Q2" s="23"/>
      <c r="R2" s="23"/>
      <c r="S2" s="23"/>
      <c r="T2" s="23"/>
    </row>
    <row r="3" spans="1:21">
      <c r="A3" s="143" t="s">
        <v>1</v>
      </c>
      <c r="B3" s="143"/>
      <c r="C3" s="143"/>
      <c r="D3" s="143"/>
      <c r="E3" s="143"/>
      <c r="F3" s="143"/>
      <c r="G3" s="143"/>
      <c r="H3" s="143"/>
      <c r="I3" s="143"/>
      <c r="J3" s="143"/>
      <c r="K3" s="143"/>
      <c r="L3" s="143"/>
      <c r="M3" s="143"/>
      <c r="N3" s="143"/>
      <c r="O3" s="143"/>
      <c r="P3" s="143"/>
      <c r="Q3" s="144"/>
      <c r="R3" s="144"/>
      <c r="S3" s="144"/>
      <c r="T3" s="144"/>
    </row>
    <row r="4" spans="1:21">
      <c r="A4" s="22" t="s">
        <v>2</v>
      </c>
      <c r="B4" s="23"/>
      <c r="C4" s="23"/>
      <c r="D4" s="23"/>
      <c r="E4" s="17"/>
      <c r="F4" s="17"/>
      <c r="G4" s="17"/>
      <c r="H4" s="23"/>
      <c r="I4" s="23"/>
      <c r="J4" s="23"/>
      <c r="K4" s="23"/>
      <c r="L4" s="17"/>
      <c r="M4" s="17"/>
      <c r="N4" s="17"/>
      <c r="O4" s="23"/>
      <c r="P4" s="23"/>
      <c r="Q4" s="23"/>
      <c r="R4" s="23"/>
      <c r="S4" s="23"/>
      <c r="T4" s="72"/>
      <c r="U4" s="80"/>
    </row>
    <row r="5" spans="1:21">
      <c r="A5" s="22" t="s">
        <v>3</v>
      </c>
      <c r="B5" s="23"/>
      <c r="C5" s="23"/>
      <c r="D5" s="23"/>
      <c r="E5" s="22" t="s">
        <v>4</v>
      </c>
      <c r="F5" s="17"/>
      <c r="G5" s="17"/>
      <c r="H5" s="23"/>
      <c r="I5" s="23"/>
      <c r="J5" s="23"/>
      <c r="K5" s="23"/>
      <c r="L5" s="17"/>
      <c r="M5" s="17"/>
      <c r="N5" s="17"/>
      <c r="O5" s="23"/>
      <c r="P5" s="23"/>
      <c r="Q5" s="23"/>
      <c r="R5" s="23"/>
      <c r="S5" s="23"/>
      <c r="T5" s="72"/>
      <c r="U5" s="80"/>
    </row>
    <row r="6" spans="1:21">
      <c r="A6" s="23"/>
      <c r="B6" s="23"/>
      <c r="C6" s="23"/>
      <c r="D6" s="23"/>
      <c r="E6" s="17"/>
      <c r="F6" s="17"/>
      <c r="G6" s="17"/>
      <c r="H6" s="23"/>
      <c r="I6" s="23"/>
      <c r="J6" s="23"/>
      <c r="K6" s="23"/>
      <c r="L6" s="17"/>
      <c r="M6" s="17"/>
      <c r="N6" s="17"/>
      <c r="O6" s="23"/>
      <c r="P6" s="23"/>
      <c r="Q6" s="23"/>
      <c r="R6" s="23"/>
      <c r="S6" s="23"/>
      <c r="T6" s="72"/>
      <c r="U6" s="80"/>
    </row>
    <row r="7" spans="1:21" ht="16.5">
      <c r="A7" s="18" t="s">
        <v>5</v>
      </c>
      <c r="B7" s="23"/>
      <c r="C7" s="23"/>
      <c r="D7" s="23"/>
      <c r="E7" s="17"/>
      <c r="F7" s="17"/>
      <c r="G7" s="17"/>
      <c r="H7" s="23"/>
      <c r="I7" s="23"/>
      <c r="J7" s="23"/>
      <c r="K7" s="23"/>
      <c r="L7" s="17"/>
      <c r="M7" s="17"/>
      <c r="N7" s="17"/>
      <c r="O7" s="23"/>
      <c r="P7" s="23"/>
      <c r="Q7" s="23"/>
      <c r="R7" s="23"/>
      <c r="S7" s="23"/>
      <c r="T7" s="72"/>
      <c r="U7" s="80"/>
    </row>
    <row r="8" spans="1:21" ht="15" thickBot="1">
      <c r="A8" s="133" t="s">
        <v>399</v>
      </c>
      <c r="S8" s="23"/>
      <c r="T8" s="72"/>
      <c r="U8" s="80"/>
    </row>
    <row r="9" spans="1:21" s="1" customFormat="1" ht="32.25" thickTop="1">
      <c r="A9" s="27" t="s">
        <v>292</v>
      </c>
      <c r="B9" s="28" t="s">
        <v>293</v>
      </c>
      <c r="C9" s="139"/>
      <c r="D9" s="29" t="s">
        <v>294</v>
      </c>
      <c r="E9" s="29" t="s">
        <v>295</v>
      </c>
      <c r="F9" s="29" t="s">
        <v>296</v>
      </c>
      <c r="G9" s="29"/>
      <c r="H9" s="29" t="s">
        <v>297</v>
      </c>
      <c r="I9" s="30"/>
      <c r="J9" s="139" t="s">
        <v>298</v>
      </c>
      <c r="K9" s="29" t="s">
        <v>294</v>
      </c>
      <c r="L9" s="29" t="s">
        <v>295</v>
      </c>
      <c r="M9" s="29" t="s">
        <v>296</v>
      </c>
      <c r="N9" s="29"/>
      <c r="O9" s="29" t="s">
        <v>299</v>
      </c>
      <c r="P9" s="31" t="s">
        <v>300</v>
      </c>
      <c r="S9" s="23"/>
      <c r="T9" s="72"/>
      <c r="U9" s="80"/>
    </row>
    <row r="10" spans="1:21" s="1" customFormat="1" ht="15">
      <c r="A10" s="32">
        <v>1</v>
      </c>
      <c r="B10" s="33">
        <v>21839001</v>
      </c>
      <c r="C10" s="140"/>
      <c r="D10" s="34" t="s">
        <v>301</v>
      </c>
      <c r="E10" s="35">
        <v>2</v>
      </c>
      <c r="F10" s="36">
        <v>87</v>
      </c>
      <c r="G10" s="37" t="s">
        <v>7</v>
      </c>
      <c r="H10" s="38">
        <f t="shared" ref="H10:H19" si="0">E10*F10</f>
        <v>174</v>
      </c>
      <c r="I10" s="39"/>
      <c r="J10" s="140"/>
      <c r="K10" s="34" t="s">
        <v>302</v>
      </c>
      <c r="L10" s="40">
        <v>2</v>
      </c>
      <c r="M10" s="40">
        <v>80</v>
      </c>
      <c r="N10" s="41" t="s">
        <v>13</v>
      </c>
      <c r="O10" s="42">
        <f>L10*M10*0.8</f>
        <v>128</v>
      </c>
      <c r="P10" s="141">
        <f>(H20+O20)/(E20+(0.8*L20))</f>
        <v>79.821052631578937</v>
      </c>
      <c r="S10" s="23"/>
      <c r="T10" s="72"/>
      <c r="U10" s="80"/>
    </row>
    <row r="11" spans="1:21" s="1" customFormat="1" ht="15">
      <c r="A11" s="43"/>
      <c r="B11" s="43"/>
      <c r="C11" s="140"/>
      <c r="D11" s="34" t="s">
        <v>17</v>
      </c>
      <c r="E11" s="44">
        <v>1</v>
      </c>
      <c r="F11" s="45">
        <v>75</v>
      </c>
      <c r="G11" s="45" t="s">
        <v>11</v>
      </c>
      <c r="H11" s="38">
        <f t="shared" si="0"/>
        <v>75</v>
      </c>
      <c r="I11" s="46"/>
      <c r="J11" s="140"/>
      <c r="K11" s="34" t="s">
        <v>303</v>
      </c>
      <c r="L11" s="47">
        <v>1</v>
      </c>
      <c r="M11" s="40">
        <v>85</v>
      </c>
      <c r="N11" s="45" t="s">
        <v>9</v>
      </c>
      <c r="O11" s="42">
        <f t="shared" ref="O11:O19" si="1">L11*M11*0.8</f>
        <v>68</v>
      </c>
      <c r="P11" s="141"/>
      <c r="S11" s="23"/>
      <c r="T11" s="72"/>
      <c r="U11" s="80"/>
    </row>
    <row r="12" spans="1:21" s="1" customFormat="1" ht="15">
      <c r="A12" s="43"/>
      <c r="B12" s="43"/>
      <c r="C12" s="140"/>
      <c r="D12" s="34" t="s">
        <v>304</v>
      </c>
      <c r="E12" s="47">
        <v>3</v>
      </c>
      <c r="F12" s="40">
        <v>66</v>
      </c>
      <c r="G12" s="45" t="s">
        <v>7</v>
      </c>
      <c r="H12" s="38">
        <f t="shared" si="0"/>
        <v>198</v>
      </c>
      <c r="I12" s="46"/>
      <c r="J12" s="140"/>
      <c r="K12" s="36" t="s">
        <v>305</v>
      </c>
      <c r="L12" s="36">
        <v>2</v>
      </c>
      <c r="M12" s="37">
        <v>86</v>
      </c>
      <c r="N12" s="37" t="s">
        <v>13</v>
      </c>
      <c r="O12" s="42">
        <f t="shared" si="1"/>
        <v>137.6</v>
      </c>
      <c r="P12" s="141"/>
      <c r="S12" s="23"/>
      <c r="T12" s="72"/>
      <c r="U12" s="80"/>
    </row>
    <row r="13" spans="1:21" s="1" customFormat="1" ht="15">
      <c r="A13" s="43"/>
      <c r="B13" s="43"/>
      <c r="C13" s="140"/>
      <c r="D13" s="34" t="s">
        <v>16</v>
      </c>
      <c r="E13" s="35">
        <v>2</v>
      </c>
      <c r="F13" s="36">
        <v>89</v>
      </c>
      <c r="G13" s="37" t="s">
        <v>11</v>
      </c>
      <c r="H13" s="38">
        <f>E13*F13</f>
        <v>178</v>
      </c>
      <c r="I13" s="46"/>
      <c r="J13" s="140"/>
      <c r="K13" s="36"/>
      <c r="L13" s="36"/>
      <c r="M13" s="37"/>
      <c r="N13" s="37"/>
      <c r="O13" s="42">
        <f t="shared" si="1"/>
        <v>0</v>
      </c>
      <c r="P13" s="141"/>
      <c r="S13" s="23"/>
      <c r="T13" s="72"/>
      <c r="U13" s="80"/>
    </row>
    <row r="14" spans="1:21" s="1" customFormat="1" ht="15">
      <c r="A14" s="43"/>
      <c r="B14" s="43"/>
      <c r="C14" s="140"/>
      <c r="D14" s="34" t="s">
        <v>19</v>
      </c>
      <c r="E14" s="35">
        <v>1</v>
      </c>
      <c r="F14" s="37">
        <v>79</v>
      </c>
      <c r="G14" s="37" t="s">
        <v>11</v>
      </c>
      <c r="H14" s="38">
        <f t="shared" si="0"/>
        <v>79</v>
      </c>
      <c r="I14" s="39"/>
      <c r="J14" s="140"/>
      <c r="K14" s="40"/>
      <c r="L14" s="40"/>
      <c r="M14" s="40"/>
      <c r="N14" s="45"/>
      <c r="O14" s="42">
        <f t="shared" si="1"/>
        <v>0</v>
      </c>
      <c r="P14" s="141"/>
      <c r="S14" s="23"/>
      <c r="T14" s="72"/>
      <c r="U14" s="80"/>
    </row>
    <row r="15" spans="1:21" s="1" customFormat="1" ht="15">
      <c r="A15" s="43"/>
      <c r="B15" s="43"/>
      <c r="C15" s="140"/>
      <c r="D15" s="34" t="s">
        <v>10</v>
      </c>
      <c r="E15" s="36">
        <v>1</v>
      </c>
      <c r="F15" s="36">
        <v>75</v>
      </c>
      <c r="G15" s="41" t="s">
        <v>11</v>
      </c>
      <c r="H15" s="38">
        <f t="shared" si="0"/>
        <v>75</v>
      </c>
      <c r="I15" s="46"/>
      <c r="J15" s="140"/>
      <c r="K15" s="40"/>
      <c r="L15" s="45"/>
      <c r="M15" s="45"/>
      <c r="N15" s="45"/>
      <c r="O15" s="42">
        <f t="shared" si="1"/>
        <v>0</v>
      </c>
      <c r="P15" s="141"/>
      <c r="S15" s="23"/>
      <c r="T15" s="72"/>
      <c r="U15" s="80"/>
    </row>
    <row r="16" spans="1:21" s="1" customFormat="1" ht="15">
      <c r="A16" s="43"/>
      <c r="B16" s="43"/>
      <c r="C16" s="140"/>
      <c r="D16" s="34" t="s">
        <v>14</v>
      </c>
      <c r="E16" s="36">
        <v>3</v>
      </c>
      <c r="F16" s="36">
        <v>80</v>
      </c>
      <c r="G16" s="41" t="s">
        <v>7</v>
      </c>
      <c r="H16" s="38">
        <f t="shared" si="0"/>
        <v>240</v>
      </c>
      <c r="I16" s="39"/>
      <c r="J16" s="140"/>
      <c r="K16" s="40"/>
      <c r="L16" s="45"/>
      <c r="M16" s="45"/>
      <c r="N16" s="45"/>
      <c r="O16" s="42">
        <f t="shared" si="1"/>
        <v>0</v>
      </c>
      <c r="P16" s="141"/>
      <c r="S16" s="23"/>
      <c r="T16" s="72"/>
      <c r="U16" s="80"/>
    </row>
    <row r="17" spans="1:21" s="1" customFormat="1" ht="15">
      <c r="A17" s="43"/>
      <c r="B17" s="43"/>
      <c r="C17" s="140"/>
      <c r="D17" s="34" t="s">
        <v>20</v>
      </c>
      <c r="E17" s="37">
        <v>2</v>
      </c>
      <c r="F17" s="37">
        <v>82</v>
      </c>
      <c r="G17" s="41" t="s">
        <v>7</v>
      </c>
      <c r="H17" s="38">
        <f t="shared" si="0"/>
        <v>164</v>
      </c>
      <c r="I17" s="39"/>
      <c r="J17" s="140"/>
      <c r="K17" s="40"/>
      <c r="L17" s="45"/>
      <c r="M17" s="45"/>
      <c r="N17" s="45"/>
      <c r="O17" s="42">
        <f t="shared" si="1"/>
        <v>0</v>
      </c>
      <c r="P17" s="141"/>
      <c r="S17" s="23"/>
      <c r="T17" s="72"/>
      <c r="U17" s="80"/>
    </row>
    <row r="18" spans="1:21" s="1" customFormat="1" ht="15">
      <c r="A18" s="43"/>
      <c r="B18" s="43"/>
      <c r="C18" s="140"/>
      <c r="D18" s="34"/>
      <c r="E18" s="48"/>
      <c r="F18" s="36"/>
      <c r="G18" s="41"/>
      <c r="H18" s="38">
        <f t="shared" si="0"/>
        <v>0</v>
      </c>
      <c r="I18" s="39"/>
      <c r="J18" s="140"/>
      <c r="K18" s="49"/>
      <c r="L18" s="37"/>
      <c r="M18" s="37"/>
      <c r="N18" s="37"/>
      <c r="O18" s="42">
        <f t="shared" si="1"/>
        <v>0</v>
      </c>
      <c r="P18" s="141"/>
      <c r="S18" s="23"/>
      <c r="T18" s="72"/>
      <c r="U18" s="80"/>
    </row>
    <row r="19" spans="1:21" s="1" customFormat="1" ht="15">
      <c r="A19" s="43"/>
      <c r="B19" s="43"/>
      <c r="C19" s="140"/>
      <c r="D19" s="36"/>
      <c r="E19" s="37"/>
      <c r="F19" s="37"/>
      <c r="G19" s="37"/>
      <c r="H19" s="38">
        <f t="shared" si="0"/>
        <v>0</v>
      </c>
      <c r="I19" s="39"/>
      <c r="J19" s="140"/>
      <c r="K19" s="36"/>
      <c r="L19" s="37"/>
      <c r="M19" s="37"/>
      <c r="N19" s="37"/>
      <c r="O19" s="42">
        <f t="shared" si="1"/>
        <v>0</v>
      </c>
      <c r="P19" s="141"/>
      <c r="S19" s="23"/>
      <c r="T19" s="72"/>
      <c r="U19" s="80"/>
    </row>
    <row r="20" spans="1:21" s="1" customFormat="1" ht="15.75" thickBot="1">
      <c r="A20" s="50"/>
      <c r="B20" s="50"/>
      <c r="C20" s="51"/>
      <c r="D20" s="52"/>
      <c r="E20" s="53">
        <f>SUM(E10:E19)</f>
        <v>15</v>
      </c>
      <c r="F20" s="53">
        <f>SUM(F10:F19)</f>
        <v>633</v>
      </c>
      <c r="G20" s="53"/>
      <c r="H20" s="54">
        <f>SUM(H10:H18)</f>
        <v>1183</v>
      </c>
      <c r="I20" s="55"/>
      <c r="J20" s="51"/>
      <c r="K20" s="52"/>
      <c r="L20" s="53">
        <f>SUM(L10:L19)</f>
        <v>5</v>
      </c>
      <c r="M20" s="53">
        <f>SUM(M10:M19)</f>
        <v>251</v>
      </c>
      <c r="N20" s="53"/>
      <c r="O20" s="53">
        <f>SUM(O10:O19)</f>
        <v>333.6</v>
      </c>
      <c r="P20" s="142"/>
      <c r="S20" s="23"/>
      <c r="T20" s="72"/>
      <c r="U20" s="80"/>
    </row>
    <row r="21" spans="1:21" ht="15.75" thickTop="1" thickBot="1">
      <c r="S21" s="23"/>
      <c r="T21" s="72"/>
      <c r="U21" s="80"/>
    </row>
    <row r="22" spans="1:21" ht="26.25" thickTop="1">
      <c r="A22" s="27" t="s">
        <v>292</v>
      </c>
      <c r="B22" s="28" t="s">
        <v>293</v>
      </c>
      <c r="C22" s="139"/>
      <c r="D22" s="29" t="s">
        <v>306</v>
      </c>
      <c r="E22" s="29" t="s">
        <v>307</v>
      </c>
      <c r="F22" s="29" t="s">
        <v>308</v>
      </c>
      <c r="G22" s="29"/>
      <c r="H22" s="29" t="s">
        <v>309</v>
      </c>
      <c r="I22" s="30"/>
      <c r="J22" s="139" t="s">
        <v>310</v>
      </c>
      <c r="K22" s="29" t="s">
        <v>306</v>
      </c>
      <c r="L22" s="29" t="s">
        <v>307</v>
      </c>
      <c r="M22" s="29" t="s">
        <v>308</v>
      </c>
      <c r="N22" s="29"/>
      <c r="O22" s="29" t="s">
        <v>311</v>
      </c>
      <c r="P22" s="31" t="s">
        <v>312</v>
      </c>
      <c r="S22" s="23"/>
      <c r="T22" s="72"/>
      <c r="U22" s="80"/>
    </row>
    <row r="23" spans="1:21">
      <c r="A23" s="32">
        <v>2</v>
      </c>
      <c r="B23" s="33">
        <v>21839002</v>
      </c>
      <c r="C23" s="140"/>
      <c r="D23" s="34" t="s">
        <v>313</v>
      </c>
      <c r="E23" s="35">
        <v>2</v>
      </c>
      <c r="F23" s="36">
        <v>93</v>
      </c>
      <c r="G23" s="37" t="s">
        <v>7</v>
      </c>
      <c r="H23" s="38">
        <f t="shared" ref="H23:H25" si="2">E23*F23</f>
        <v>186</v>
      </c>
      <c r="I23" s="39"/>
      <c r="J23" s="140"/>
      <c r="K23" s="34" t="s">
        <v>314</v>
      </c>
      <c r="L23" s="40">
        <v>2</v>
      </c>
      <c r="M23" s="40">
        <v>92</v>
      </c>
      <c r="N23" s="41" t="s">
        <v>13</v>
      </c>
      <c r="O23" s="42">
        <f>L23*M23*0.8</f>
        <v>147.20000000000002</v>
      </c>
      <c r="P23" s="141">
        <f>(H33+O33)/(E33+(0.8*L33))</f>
        <v>82.801801801801801</v>
      </c>
      <c r="S23" s="23"/>
      <c r="T23" s="72"/>
      <c r="U23" s="80"/>
    </row>
    <row r="24" spans="1:21" ht="15">
      <c r="A24" s="43"/>
      <c r="B24" s="43"/>
      <c r="C24" s="140"/>
      <c r="D24" s="34" t="s">
        <v>19</v>
      </c>
      <c r="E24" s="44">
        <v>1</v>
      </c>
      <c r="F24" s="45">
        <v>82</v>
      </c>
      <c r="G24" s="45" t="s">
        <v>11</v>
      </c>
      <c r="H24" s="38">
        <f t="shared" si="2"/>
        <v>82</v>
      </c>
      <c r="I24" s="46"/>
      <c r="J24" s="140"/>
      <c r="K24" s="34" t="s">
        <v>315</v>
      </c>
      <c r="L24" s="47">
        <v>2</v>
      </c>
      <c r="M24" s="40">
        <v>95</v>
      </c>
      <c r="N24" s="45" t="s">
        <v>316</v>
      </c>
      <c r="O24" s="42">
        <f t="shared" ref="O24:O32" si="3">L24*M24*0.8</f>
        <v>152</v>
      </c>
      <c r="P24" s="141"/>
      <c r="S24" s="23"/>
      <c r="T24" s="72"/>
      <c r="U24" s="80"/>
    </row>
    <row r="25" spans="1:21" ht="15">
      <c r="A25" s="43"/>
      <c r="B25" s="43"/>
      <c r="C25" s="140"/>
      <c r="D25" s="34" t="s">
        <v>10</v>
      </c>
      <c r="E25" s="47">
        <v>1</v>
      </c>
      <c r="F25" s="40">
        <v>75</v>
      </c>
      <c r="G25" s="45" t="s">
        <v>11</v>
      </c>
      <c r="H25" s="38">
        <f t="shared" si="2"/>
        <v>75</v>
      </c>
      <c r="I25" s="46"/>
      <c r="J25" s="140"/>
      <c r="K25" s="36"/>
      <c r="L25" s="36"/>
      <c r="M25" s="37"/>
      <c r="N25" s="37"/>
      <c r="O25" s="42">
        <f t="shared" si="3"/>
        <v>0</v>
      </c>
      <c r="P25" s="141"/>
      <c r="S25" s="23"/>
      <c r="T25" s="72"/>
      <c r="U25" s="80"/>
    </row>
    <row r="26" spans="1:21" ht="15">
      <c r="A26" s="43"/>
      <c r="B26" s="43"/>
      <c r="C26" s="140"/>
      <c r="D26" s="34" t="s">
        <v>14</v>
      </c>
      <c r="E26" s="35">
        <v>3</v>
      </c>
      <c r="F26" s="36">
        <v>81</v>
      </c>
      <c r="G26" s="37" t="s">
        <v>7</v>
      </c>
      <c r="H26" s="38">
        <f>E26*F26</f>
        <v>243</v>
      </c>
      <c r="I26" s="46"/>
      <c r="J26" s="140"/>
      <c r="K26" s="36"/>
      <c r="L26" s="36"/>
      <c r="M26" s="37"/>
      <c r="N26" s="37"/>
      <c r="O26" s="42">
        <f t="shared" si="3"/>
        <v>0</v>
      </c>
      <c r="P26" s="141"/>
      <c r="S26" s="23"/>
      <c r="T26" s="72"/>
      <c r="U26" s="80"/>
    </row>
    <row r="27" spans="1:21" ht="15">
      <c r="A27" s="43"/>
      <c r="B27" s="43"/>
      <c r="C27" s="140"/>
      <c r="D27" s="34" t="s">
        <v>317</v>
      </c>
      <c r="E27" s="35">
        <v>2</v>
      </c>
      <c r="F27" s="37">
        <v>87</v>
      </c>
      <c r="G27" s="37" t="s">
        <v>7</v>
      </c>
      <c r="H27" s="38">
        <f t="shared" ref="H27:H32" si="4">E27*F27</f>
        <v>174</v>
      </c>
      <c r="I27" s="39"/>
      <c r="J27" s="140"/>
      <c r="K27" s="40"/>
      <c r="L27" s="40"/>
      <c r="M27" s="40"/>
      <c r="N27" s="45"/>
      <c r="O27" s="42">
        <f t="shared" si="3"/>
        <v>0</v>
      </c>
      <c r="P27" s="141"/>
      <c r="S27" s="23"/>
      <c r="T27" s="72"/>
      <c r="U27" s="80"/>
    </row>
    <row r="28" spans="1:21" ht="15">
      <c r="A28" s="43"/>
      <c r="B28" s="43"/>
      <c r="C28" s="140"/>
      <c r="D28" s="34" t="s">
        <v>318</v>
      </c>
      <c r="E28" s="36">
        <v>2</v>
      </c>
      <c r="F28" s="36">
        <v>87</v>
      </c>
      <c r="G28" s="41" t="s">
        <v>7</v>
      </c>
      <c r="H28" s="38">
        <f t="shared" si="4"/>
        <v>174</v>
      </c>
      <c r="I28" s="46"/>
      <c r="J28" s="140"/>
      <c r="K28" s="40"/>
      <c r="L28" s="45"/>
      <c r="M28" s="45"/>
      <c r="N28" s="45"/>
      <c r="O28" s="42">
        <f t="shared" si="3"/>
        <v>0</v>
      </c>
      <c r="P28" s="141"/>
      <c r="S28" s="23"/>
      <c r="T28" s="72"/>
      <c r="U28" s="80"/>
    </row>
    <row r="29" spans="1:21" ht="15">
      <c r="A29" s="43"/>
      <c r="B29" s="43"/>
      <c r="C29" s="140"/>
      <c r="D29" s="34" t="s">
        <v>17</v>
      </c>
      <c r="E29" s="36">
        <v>1</v>
      </c>
      <c r="F29" s="36">
        <v>75</v>
      </c>
      <c r="G29" s="41" t="s">
        <v>11</v>
      </c>
      <c r="H29" s="38">
        <f t="shared" si="4"/>
        <v>75</v>
      </c>
      <c r="I29" s="39"/>
      <c r="J29" s="140"/>
      <c r="K29" s="40"/>
      <c r="L29" s="45"/>
      <c r="M29" s="45"/>
      <c r="N29" s="45"/>
      <c r="O29" s="42">
        <f t="shared" si="3"/>
        <v>0</v>
      </c>
      <c r="P29" s="141"/>
      <c r="S29" s="23"/>
      <c r="T29" s="72"/>
      <c r="U29" s="80"/>
    </row>
    <row r="30" spans="1:21" ht="15">
      <c r="A30" s="43"/>
      <c r="B30" s="43"/>
      <c r="C30" s="140"/>
      <c r="D30" s="34" t="s">
        <v>304</v>
      </c>
      <c r="E30" s="37">
        <v>3</v>
      </c>
      <c r="F30" s="37">
        <v>60</v>
      </c>
      <c r="G30" s="41" t="s">
        <v>7</v>
      </c>
      <c r="H30" s="38">
        <f t="shared" si="4"/>
        <v>180</v>
      </c>
      <c r="I30" s="39"/>
      <c r="J30" s="140"/>
      <c r="K30" s="40"/>
      <c r="L30" s="45"/>
      <c r="M30" s="45"/>
      <c r="N30" s="45"/>
      <c r="O30" s="42">
        <f t="shared" si="3"/>
        <v>0</v>
      </c>
      <c r="P30" s="141"/>
      <c r="S30" s="23"/>
      <c r="T30" s="72"/>
      <c r="U30" s="80"/>
    </row>
    <row r="31" spans="1:21" ht="15">
      <c r="A31" s="43"/>
      <c r="B31" s="43"/>
      <c r="C31" s="140"/>
      <c r="D31" s="34" t="s">
        <v>15</v>
      </c>
      <c r="E31" s="48">
        <v>2</v>
      </c>
      <c r="F31" s="36">
        <v>90</v>
      </c>
      <c r="G31" s="41" t="s">
        <v>7</v>
      </c>
      <c r="H31" s="38">
        <f t="shared" si="4"/>
        <v>180</v>
      </c>
      <c r="I31" s="39"/>
      <c r="J31" s="140"/>
      <c r="K31" s="49"/>
      <c r="L31" s="37"/>
      <c r="M31" s="37"/>
      <c r="N31" s="37"/>
      <c r="O31" s="42">
        <f t="shared" si="3"/>
        <v>0</v>
      </c>
      <c r="P31" s="141"/>
      <c r="S31" s="23"/>
      <c r="T31" s="72"/>
      <c r="U31" s="80"/>
    </row>
    <row r="32" spans="1:21" ht="15">
      <c r="A32" s="43"/>
      <c r="B32" s="43"/>
      <c r="C32" s="140"/>
      <c r="D32" s="36" t="s">
        <v>16</v>
      </c>
      <c r="E32" s="37">
        <v>2</v>
      </c>
      <c r="F32" s="37">
        <v>85</v>
      </c>
      <c r="G32" s="37" t="s">
        <v>11</v>
      </c>
      <c r="H32" s="38">
        <f t="shared" si="4"/>
        <v>170</v>
      </c>
      <c r="I32" s="39"/>
      <c r="J32" s="140"/>
      <c r="K32" s="36"/>
      <c r="L32" s="37"/>
      <c r="M32" s="37"/>
      <c r="N32" s="37"/>
      <c r="O32" s="42">
        <f t="shared" si="3"/>
        <v>0</v>
      </c>
      <c r="P32" s="141"/>
      <c r="S32" s="23"/>
      <c r="T32" s="72"/>
      <c r="U32" s="80"/>
    </row>
    <row r="33" spans="1:21" ht="15.75" thickBot="1">
      <c r="A33" s="50"/>
      <c r="B33" s="50"/>
      <c r="C33" s="51"/>
      <c r="D33" s="52"/>
      <c r="E33" s="53">
        <f>SUM(E23:E32)</f>
        <v>19</v>
      </c>
      <c r="F33" s="53">
        <f>SUM(F23:F32)</f>
        <v>815</v>
      </c>
      <c r="G33" s="53"/>
      <c r="H33" s="54">
        <f>SUM(H23:H32)</f>
        <v>1539</v>
      </c>
      <c r="I33" s="55"/>
      <c r="J33" s="51"/>
      <c r="K33" s="52"/>
      <c r="L33" s="53">
        <f>SUM(L23:L32)</f>
        <v>4</v>
      </c>
      <c r="M33" s="53">
        <f>SUM(M23:M32)</f>
        <v>187</v>
      </c>
      <c r="N33" s="53"/>
      <c r="O33" s="53">
        <f>SUM(O23:O32)</f>
        <v>299.20000000000005</v>
      </c>
      <c r="P33" s="142"/>
      <c r="S33" s="23"/>
      <c r="T33" s="72"/>
      <c r="U33" s="80"/>
    </row>
    <row r="34" spans="1:21" ht="15.75" thickTop="1" thickBot="1">
      <c r="S34" s="23"/>
      <c r="T34" s="72"/>
      <c r="U34" s="80"/>
    </row>
    <row r="35" spans="1:21" ht="26.25" thickTop="1">
      <c r="A35" s="27" t="s">
        <v>292</v>
      </c>
      <c r="B35" s="28" t="s">
        <v>293</v>
      </c>
      <c r="C35" s="139"/>
      <c r="D35" s="29" t="s">
        <v>306</v>
      </c>
      <c r="E35" s="29" t="s">
        <v>307</v>
      </c>
      <c r="F35" s="29" t="s">
        <v>308</v>
      </c>
      <c r="G35" s="29"/>
      <c r="H35" s="29" t="s">
        <v>309</v>
      </c>
      <c r="I35" s="30"/>
      <c r="J35" s="139" t="s">
        <v>310</v>
      </c>
      <c r="K35" s="29" t="s">
        <v>306</v>
      </c>
      <c r="L35" s="29" t="s">
        <v>307</v>
      </c>
      <c r="M35" s="29" t="s">
        <v>308</v>
      </c>
      <c r="N35" s="29"/>
      <c r="O35" s="29" t="s">
        <v>311</v>
      </c>
      <c r="P35" s="31" t="s">
        <v>312</v>
      </c>
      <c r="S35" s="23"/>
      <c r="T35" s="72"/>
      <c r="U35" s="80"/>
    </row>
    <row r="36" spans="1:21">
      <c r="A36" s="32">
        <v>3</v>
      </c>
      <c r="B36" s="33">
        <v>21839003</v>
      </c>
      <c r="C36" s="140"/>
      <c r="D36" s="56" t="s">
        <v>10</v>
      </c>
      <c r="E36" s="35">
        <v>1</v>
      </c>
      <c r="F36" s="36">
        <v>75</v>
      </c>
      <c r="G36" s="37" t="s">
        <v>11</v>
      </c>
      <c r="H36" s="38">
        <f t="shared" ref="H36:H38" si="5">E36*F36</f>
        <v>75</v>
      </c>
      <c r="I36" s="39"/>
      <c r="J36" s="140"/>
      <c r="K36" s="56" t="s">
        <v>319</v>
      </c>
      <c r="L36" s="40">
        <v>2</v>
      </c>
      <c r="M36" s="40">
        <v>89</v>
      </c>
      <c r="N36" s="41" t="s">
        <v>13</v>
      </c>
      <c r="O36" s="42">
        <f>L36*M36*0.8</f>
        <v>142.4</v>
      </c>
      <c r="P36" s="141">
        <f>(H46+O46)/(E46+(0.8*L46))</f>
        <v>83.828571428571436</v>
      </c>
      <c r="S36" s="23"/>
      <c r="T36" s="72"/>
      <c r="U36" s="80"/>
    </row>
    <row r="37" spans="1:21" ht="15">
      <c r="A37" s="43"/>
      <c r="B37" s="43"/>
      <c r="C37" s="140"/>
      <c r="D37" s="56" t="s">
        <v>14</v>
      </c>
      <c r="E37" s="44">
        <v>3</v>
      </c>
      <c r="F37" s="45">
        <v>81</v>
      </c>
      <c r="G37" s="45" t="s">
        <v>7</v>
      </c>
      <c r="H37" s="38">
        <f t="shared" si="5"/>
        <v>243</v>
      </c>
      <c r="I37" s="46"/>
      <c r="J37" s="140"/>
      <c r="K37" s="56" t="s">
        <v>320</v>
      </c>
      <c r="L37" s="47">
        <v>1</v>
      </c>
      <c r="M37" s="40">
        <v>90</v>
      </c>
      <c r="N37" s="45" t="s">
        <v>321</v>
      </c>
      <c r="O37" s="42">
        <f t="shared" ref="O37:O45" si="6">L37*M37*0.8</f>
        <v>72</v>
      </c>
      <c r="P37" s="141"/>
      <c r="S37" s="23"/>
      <c r="T37" s="72"/>
      <c r="U37" s="80"/>
    </row>
    <row r="38" spans="1:21" ht="15">
      <c r="A38" s="43"/>
      <c r="B38" s="43"/>
      <c r="C38" s="140"/>
      <c r="D38" s="56" t="s">
        <v>19</v>
      </c>
      <c r="E38" s="47">
        <v>1</v>
      </c>
      <c r="F38" s="40">
        <v>88</v>
      </c>
      <c r="G38" s="45" t="s">
        <v>11</v>
      </c>
      <c r="H38" s="38">
        <f t="shared" si="5"/>
        <v>88</v>
      </c>
      <c r="I38" s="46"/>
      <c r="J38" s="140"/>
      <c r="K38" s="57" t="s">
        <v>322</v>
      </c>
      <c r="L38" s="36">
        <v>2</v>
      </c>
      <c r="M38" s="37">
        <v>90</v>
      </c>
      <c r="N38" s="41" t="s">
        <v>13</v>
      </c>
      <c r="O38" s="42">
        <f t="shared" si="6"/>
        <v>144</v>
      </c>
      <c r="P38" s="141"/>
      <c r="S38" s="23"/>
      <c r="T38" s="72"/>
      <c r="U38" s="80"/>
    </row>
    <row r="39" spans="1:21" ht="15">
      <c r="A39" s="43"/>
      <c r="B39" s="43"/>
      <c r="C39" s="140"/>
      <c r="D39" s="56" t="s">
        <v>20</v>
      </c>
      <c r="E39" s="35">
        <v>2</v>
      </c>
      <c r="F39" s="36">
        <v>82</v>
      </c>
      <c r="G39" s="37" t="s">
        <v>7</v>
      </c>
      <c r="H39" s="38">
        <f>E39*F39</f>
        <v>164</v>
      </c>
      <c r="I39" s="46"/>
      <c r="J39" s="140"/>
      <c r="K39" s="36"/>
      <c r="L39" s="36"/>
      <c r="M39" s="37"/>
      <c r="N39" s="37"/>
      <c r="O39" s="42">
        <f t="shared" si="6"/>
        <v>0</v>
      </c>
      <c r="P39" s="141"/>
      <c r="S39" s="23"/>
      <c r="T39" s="72"/>
      <c r="U39" s="80"/>
    </row>
    <row r="40" spans="1:21" ht="15">
      <c r="A40" s="43"/>
      <c r="B40" s="43"/>
      <c r="C40" s="140"/>
      <c r="D40" s="56" t="s">
        <v>323</v>
      </c>
      <c r="E40" s="35">
        <v>2</v>
      </c>
      <c r="F40" s="37">
        <v>95</v>
      </c>
      <c r="G40" s="37" t="s">
        <v>7</v>
      </c>
      <c r="H40" s="38">
        <f t="shared" ref="H40:H45" si="7">E40*F40</f>
        <v>190</v>
      </c>
      <c r="I40" s="39"/>
      <c r="J40" s="140"/>
      <c r="K40" s="40"/>
      <c r="L40" s="40"/>
      <c r="M40" s="40"/>
      <c r="N40" s="45"/>
      <c r="O40" s="42">
        <f t="shared" si="6"/>
        <v>0</v>
      </c>
      <c r="P40" s="141"/>
      <c r="S40" s="23"/>
      <c r="T40" s="72"/>
      <c r="U40" s="80"/>
    </row>
    <row r="41" spans="1:21" ht="15">
      <c r="A41" s="43"/>
      <c r="B41" s="43"/>
      <c r="C41" s="140"/>
      <c r="D41" s="56" t="s">
        <v>17</v>
      </c>
      <c r="E41" s="36">
        <v>1</v>
      </c>
      <c r="F41" s="36">
        <v>75</v>
      </c>
      <c r="G41" s="41" t="s">
        <v>11</v>
      </c>
      <c r="H41" s="38">
        <f t="shared" si="7"/>
        <v>75</v>
      </c>
      <c r="I41" s="46"/>
      <c r="J41" s="140"/>
      <c r="K41" s="40"/>
      <c r="L41" s="45"/>
      <c r="M41" s="45"/>
      <c r="N41" s="45"/>
      <c r="O41" s="42">
        <f t="shared" si="6"/>
        <v>0</v>
      </c>
      <c r="P41" s="141"/>
      <c r="S41" s="23"/>
      <c r="T41" s="72"/>
      <c r="U41" s="80"/>
    </row>
    <row r="42" spans="1:21" ht="15">
      <c r="A42" s="43"/>
      <c r="B42" s="43"/>
      <c r="C42" s="140"/>
      <c r="D42" s="56" t="s">
        <v>304</v>
      </c>
      <c r="E42" s="36">
        <v>3</v>
      </c>
      <c r="F42" s="36">
        <v>71</v>
      </c>
      <c r="G42" s="41" t="s">
        <v>7</v>
      </c>
      <c r="H42" s="38">
        <f t="shared" si="7"/>
        <v>213</v>
      </c>
      <c r="I42" s="39"/>
      <c r="J42" s="140"/>
      <c r="K42" s="40"/>
      <c r="L42" s="45"/>
      <c r="M42" s="45"/>
      <c r="N42" s="45"/>
      <c r="O42" s="42">
        <f t="shared" si="6"/>
        <v>0</v>
      </c>
      <c r="P42" s="141"/>
      <c r="S42" s="23"/>
      <c r="T42" s="72"/>
      <c r="U42" s="80"/>
    </row>
    <row r="43" spans="1:21" ht="15">
      <c r="A43" s="43"/>
      <c r="B43" s="43"/>
      <c r="C43" s="140"/>
      <c r="D43" s="56" t="s">
        <v>16</v>
      </c>
      <c r="E43" s="37">
        <v>2</v>
      </c>
      <c r="F43" s="37">
        <v>92</v>
      </c>
      <c r="G43" s="41" t="s">
        <v>11</v>
      </c>
      <c r="H43" s="38">
        <f t="shared" si="7"/>
        <v>184</v>
      </c>
      <c r="I43" s="39"/>
      <c r="J43" s="140"/>
      <c r="K43" s="40"/>
      <c r="L43" s="45"/>
      <c r="M43" s="45"/>
      <c r="N43" s="45"/>
      <c r="O43" s="42">
        <f t="shared" si="6"/>
        <v>0</v>
      </c>
      <c r="P43" s="141"/>
      <c r="S43" s="23"/>
      <c r="T43" s="72"/>
      <c r="U43" s="80"/>
    </row>
    <row r="44" spans="1:21" ht="15">
      <c r="A44" s="43"/>
      <c r="B44" s="43"/>
      <c r="C44" s="140"/>
      <c r="D44" s="56" t="s">
        <v>317</v>
      </c>
      <c r="E44" s="48">
        <v>2</v>
      </c>
      <c r="F44" s="36">
        <v>85</v>
      </c>
      <c r="G44" s="41" t="s">
        <v>7</v>
      </c>
      <c r="H44" s="38">
        <f t="shared" si="7"/>
        <v>170</v>
      </c>
      <c r="I44" s="39"/>
      <c r="J44" s="140"/>
      <c r="K44" s="49"/>
      <c r="L44" s="37"/>
      <c r="M44" s="37"/>
      <c r="N44" s="37"/>
      <c r="O44" s="42">
        <f t="shared" si="6"/>
        <v>0</v>
      </c>
      <c r="P44" s="141"/>
      <c r="S44" s="23"/>
      <c r="T44" s="72"/>
      <c r="U44" s="80"/>
    </row>
    <row r="45" spans="1:21" ht="15">
      <c r="A45" s="43"/>
      <c r="B45" s="43"/>
      <c r="C45" s="140"/>
      <c r="D45" s="36"/>
      <c r="E45" s="37"/>
      <c r="F45" s="37"/>
      <c r="G45" s="37"/>
      <c r="H45" s="38">
        <f t="shared" si="7"/>
        <v>0</v>
      </c>
      <c r="I45" s="39"/>
      <c r="J45" s="140"/>
      <c r="K45" s="36"/>
      <c r="L45" s="37"/>
      <c r="M45" s="37"/>
      <c r="N45" s="37"/>
      <c r="O45" s="42">
        <f t="shared" si="6"/>
        <v>0</v>
      </c>
      <c r="P45" s="141"/>
      <c r="S45" s="23"/>
      <c r="T45" s="72"/>
      <c r="U45" s="80"/>
    </row>
    <row r="46" spans="1:21" ht="15.75" thickBot="1">
      <c r="A46" s="50"/>
      <c r="B46" s="50"/>
      <c r="C46" s="51"/>
      <c r="D46" s="52"/>
      <c r="E46" s="53">
        <f>SUM(E36:E45)</f>
        <v>17</v>
      </c>
      <c r="F46" s="53">
        <f>SUM(F36:F45)</f>
        <v>744</v>
      </c>
      <c r="G46" s="53"/>
      <c r="H46" s="54">
        <f>SUM(H36:H45)</f>
        <v>1402</v>
      </c>
      <c r="I46" s="55"/>
      <c r="J46" s="51"/>
      <c r="K46" s="52"/>
      <c r="L46" s="53">
        <f>SUM(L36:L45)</f>
        <v>5</v>
      </c>
      <c r="M46" s="53">
        <f>SUM(M36:M45)</f>
        <v>269</v>
      </c>
      <c r="N46" s="53"/>
      <c r="O46" s="53">
        <f>SUM(O36:O45)</f>
        <v>358.4</v>
      </c>
      <c r="P46" s="142"/>
      <c r="S46" s="23"/>
      <c r="T46" s="72"/>
      <c r="U46" s="80"/>
    </row>
    <row r="47" spans="1:21" ht="15.75" thickTop="1" thickBot="1">
      <c r="S47" s="23"/>
      <c r="T47" s="72"/>
      <c r="U47" s="80"/>
    </row>
    <row r="48" spans="1:21" ht="26.25" thickTop="1">
      <c r="A48" s="27" t="s">
        <v>292</v>
      </c>
      <c r="B48" s="28" t="s">
        <v>293</v>
      </c>
      <c r="C48" s="139"/>
      <c r="D48" s="29" t="s">
        <v>306</v>
      </c>
      <c r="E48" s="29" t="s">
        <v>307</v>
      </c>
      <c r="F48" s="29" t="s">
        <v>308</v>
      </c>
      <c r="G48" s="29"/>
      <c r="H48" s="29" t="s">
        <v>309</v>
      </c>
      <c r="I48" s="30"/>
      <c r="J48" s="139" t="s">
        <v>310</v>
      </c>
      <c r="K48" s="29" t="s">
        <v>306</v>
      </c>
      <c r="L48" s="29" t="s">
        <v>307</v>
      </c>
      <c r="M48" s="29" t="s">
        <v>308</v>
      </c>
      <c r="N48" s="29"/>
      <c r="O48" s="29" t="s">
        <v>311</v>
      </c>
      <c r="P48" s="31" t="s">
        <v>312</v>
      </c>
      <c r="S48" s="23"/>
      <c r="T48" s="72"/>
      <c r="U48" s="80"/>
    </row>
    <row r="49" spans="1:21">
      <c r="A49" s="32">
        <v>4</v>
      </c>
      <c r="B49" s="33">
        <v>21839004</v>
      </c>
      <c r="C49" s="140"/>
      <c r="D49" s="56" t="s">
        <v>19</v>
      </c>
      <c r="E49" s="35">
        <v>1</v>
      </c>
      <c r="F49" s="36">
        <v>82</v>
      </c>
      <c r="G49" s="37" t="s">
        <v>11</v>
      </c>
      <c r="H49" s="38">
        <f t="shared" ref="H49:H51" si="8">E49*F49</f>
        <v>82</v>
      </c>
      <c r="I49" s="39"/>
      <c r="J49" s="140"/>
      <c r="K49" s="56" t="s">
        <v>324</v>
      </c>
      <c r="L49" s="40">
        <v>1</v>
      </c>
      <c r="M49" s="40">
        <v>85</v>
      </c>
      <c r="N49" s="41" t="s">
        <v>9</v>
      </c>
      <c r="O49" s="42">
        <f>L49*M49*0.8</f>
        <v>68</v>
      </c>
      <c r="P49" s="141">
        <f>(H59+O59)/(E59+(0.8*L59))</f>
        <v>85.504854368932044</v>
      </c>
      <c r="S49" s="23"/>
      <c r="T49" s="72"/>
      <c r="U49" s="80"/>
    </row>
    <row r="50" spans="1:21" ht="15">
      <c r="A50" s="43"/>
      <c r="B50" s="43"/>
      <c r="C50" s="140"/>
      <c r="D50" s="56" t="s">
        <v>10</v>
      </c>
      <c r="E50" s="44">
        <v>1</v>
      </c>
      <c r="F50" s="45">
        <v>75</v>
      </c>
      <c r="G50" s="45" t="s">
        <v>11</v>
      </c>
      <c r="H50" s="38">
        <f t="shared" si="8"/>
        <v>75</v>
      </c>
      <c r="I50" s="46"/>
      <c r="J50" s="140"/>
      <c r="K50" s="56" t="s">
        <v>325</v>
      </c>
      <c r="L50" s="47">
        <v>2</v>
      </c>
      <c r="M50" s="40">
        <v>98</v>
      </c>
      <c r="N50" s="45" t="s">
        <v>13</v>
      </c>
      <c r="O50" s="42">
        <f t="shared" ref="O50:O58" si="9">L50*M50*0.8</f>
        <v>156.80000000000001</v>
      </c>
      <c r="P50" s="141"/>
      <c r="S50" s="23"/>
      <c r="T50" s="72"/>
      <c r="U50" s="80"/>
    </row>
    <row r="51" spans="1:21" ht="15">
      <c r="A51" s="43"/>
      <c r="B51" s="43"/>
      <c r="C51" s="140"/>
      <c r="D51" s="56" t="s">
        <v>14</v>
      </c>
      <c r="E51" s="47">
        <v>3</v>
      </c>
      <c r="F51" s="40">
        <v>86</v>
      </c>
      <c r="G51" s="45" t="s">
        <v>7</v>
      </c>
      <c r="H51" s="38">
        <f t="shared" si="8"/>
        <v>258</v>
      </c>
      <c r="I51" s="46"/>
      <c r="J51" s="140"/>
      <c r="K51" s="57" t="s">
        <v>326</v>
      </c>
      <c r="L51" s="36">
        <v>2</v>
      </c>
      <c r="M51" s="37">
        <v>99</v>
      </c>
      <c r="N51" s="45" t="s">
        <v>13</v>
      </c>
      <c r="O51" s="42">
        <f t="shared" si="9"/>
        <v>158.4</v>
      </c>
      <c r="P51" s="141"/>
      <c r="S51" s="23"/>
      <c r="T51" s="72"/>
      <c r="U51" s="80"/>
    </row>
    <row r="52" spans="1:21" ht="15">
      <c r="A52" s="43"/>
      <c r="B52" s="43"/>
      <c r="C52" s="140"/>
      <c r="D52" s="56" t="s">
        <v>15</v>
      </c>
      <c r="E52" s="35">
        <v>2</v>
      </c>
      <c r="F52" s="36">
        <v>90</v>
      </c>
      <c r="G52" s="37" t="s">
        <v>7</v>
      </c>
      <c r="H52" s="38">
        <f>E52*F52</f>
        <v>180</v>
      </c>
      <c r="I52" s="46"/>
      <c r="J52" s="140"/>
      <c r="K52" s="57" t="s">
        <v>322</v>
      </c>
      <c r="L52" s="36">
        <v>2</v>
      </c>
      <c r="M52" s="37">
        <v>92</v>
      </c>
      <c r="N52" s="45" t="s">
        <v>13</v>
      </c>
      <c r="O52" s="42">
        <f t="shared" si="9"/>
        <v>147.20000000000002</v>
      </c>
      <c r="P52" s="141"/>
      <c r="S52" s="23"/>
      <c r="T52" s="72"/>
      <c r="U52" s="80"/>
    </row>
    <row r="53" spans="1:21" ht="15">
      <c r="A53" s="43"/>
      <c r="B53" s="43"/>
      <c r="C53" s="140"/>
      <c r="D53" s="56" t="s">
        <v>327</v>
      </c>
      <c r="E53" s="35">
        <v>2</v>
      </c>
      <c r="F53" s="37">
        <v>84</v>
      </c>
      <c r="G53" s="37" t="s">
        <v>7</v>
      </c>
      <c r="H53" s="38">
        <f t="shared" ref="H53:H58" si="10">E53*F53</f>
        <v>168</v>
      </c>
      <c r="I53" s="39"/>
      <c r="J53" s="140"/>
      <c r="K53" s="40"/>
      <c r="L53" s="40"/>
      <c r="M53" s="40"/>
      <c r="N53" s="45"/>
      <c r="O53" s="42">
        <f t="shared" si="9"/>
        <v>0</v>
      </c>
      <c r="P53" s="141"/>
      <c r="S53" s="23"/>
      <c r="T53" s="72"/>
      <c r="U53" s="80"/>
    </row>
    <row r="54" spans="1:21" ht="15">
      <c r="A54" s="43"/>
      <c r="B54" s="43"/>
      <c r="C54" s="140"/>
      <c r="D54" s="56" t="s">
        <v>17</v>
      </c>
      <c r="E54" s="36">
        <v>1</v>
      </c>
      <c r="F54" s="36">
        <v>75</v>
      </c>
      <c r="G54" s="41" t="s">
        <v>11</v>
      </c>
      <c r="H54" s="38">
        <f t="shared" si="10"/>
        <v>75</v>
      </c>
      <c r="I54" s="46"/>
      <c r="J54" s="140"/>
      <c r="K54" s="40"/>
      <c r="L54" s="45"/>
      <c r="M54" s="45"/>
      <c r="N54" s="45"/>
      <c r="O54" s="42">
        <f t="shared" si="9"/>
        <v>0</v>
      </c>
      <c r="P54" s="141"/>
      <c r="S54" s="23"/>
      <c r="T54" s="72"/>
      <c r="U54" s="80"/>
    </row>
    <row r="55" spans="1:21" ht="15">
      <c r="A55" s="43"/>
      <c r="B55" s="43"/>
      <c r="C55" s="140"/>
      <c r="D55" s="56" t="s">
        <v>304</v>
      </c>
      <c r="E55" s="36">
        <v>3</v>
      </c>
      <c r="F55" s="36">
        <v>77</v>
      </c>
      <c r="G55" s="41" t="s">
        <v>7</v>
      </c>
      <c r="H55" s="38">
        <f t="shared" si="10"/>
        <v>231</v>
      </c>
      <c r="I55" s="39"/>
      <c r="J55" s="140"/>
      <c r="K55" s="40"/>
      <c r="L55" s="45"/>
      <c r="M55" s="45"/>
      <c r="N55" s="45"/>
      <c r="O55" s="42">
        <f t="shared" si="9"/>
        <v>0</v>
      </c>
      <c r="P55" s="141"/>
    </row>
    <row r="56" spans="1:21" ht="15">
      <c r="A56" s="43"/>
      <c r="B56" s="43"/>
      <c r="C56" s="140"/>
      <c r="D56" s="56" t="s">
        <v>16</v>
      </c>
      <c r="E56" s="37">
        <v>2</v>
      </c>
      <c r="F56" s="37">
        <v>81</v>
      </c>
      <c r="G56" s="41" t="s">
        <v>11</v>
      </c>
      <c r="H56" s="38">
        <f t="shared" si="10"/>
        <v>162</v>
      </c>
      <c r="I56" s="39"/>
      <c r="J56" s="140"/>
      <c r="K56" s="40"/>
      <c r="L56" s="45"/>
      <c r="M56" s="45"/>
      <c r="N56" s="45"/>
      <c r="O56" s="42">
        <f t="shared" si="9"/>
        <v>0</v>
      </c>
      <c r="P56" s="141"/>
    </row>
    <row r="57" spans="1:21" ht="15">
      <c r="A57" s="43"/>
      <c r="B57" s="43"/>
      <c r="C57" s="140"/>
      <c r="D57" s="34"/>
      <c r="E57" s="48"/>
      <c r="F57" s="36"/>
      <c r="G57" s="41"/>
      <c r="H57" s="38">
        <f t="shared" si="10"/>
        <v>0</v>
      </c>
      <c r="I57" s="39"/>
      <c r="J57" s="140"/>
      <c r="K57" s="49"/>
      <c r="L57" s="37"/>
      <c r="M57" s="37"/>
      <c r="N57" s="37"/>
      <c r="O57" s="42">
        <f t="shared" si="9"/>
        <v>0</v>
      </c>
      <c r="P57" s="141"/>
    </row>
    <row r="58" spans="1:21" ht="15">
      <c r="A58" s="43"/>
      <c r="B58" s="43"/>
      <c r="C58" s="140"/>
      <c r="D58" s="36"/>
      <c r="E58" s="37"/>
      <c r="F58" s="37"/>
      <c r="G58" s="37"/>
      <c r="H58" s="38">
        <f t="shared" si="10"/>
        <v>0</v>
      </c>
      <c r="I58" s="39"/>
      <c r="J58" s="140"/>
      <c r="K58" s="36"/>
      <c r="L58" s="37"/>
      <c r="M58" s="37"/>
      <c r="N58" s="37"/>
      <c r="O58" s="42">
        <f t="shared" si="9"/>
        <v>0</v>
      </c>
      <c r="P58" s="141"/>
    </row>
    <row r="59" spans="1:21" ht="15.75" thickBot="1">
      <c r="A59" s="50"/>
      <c r="B59" s="50"/>
      <c r="C59" s="51"/>
      <c r="D59" s="52"/>
      <c r="E59" s="53">
        <f>SUM(E49:E58)</f>
        <v>15</v>
      </c>
      <c r="F59" s="53">
        <f>SUM(F49:F58)</f>
        <v>650</v>
      </c>
      <c r="G59" s="53"/>
      <c r="H59" s="54">
        <f>SUM(H49:H58)</f>
        <v>1231</v>
      </c>
      <c r="I59" s="55"/>
      <c r="J59" s="51"/>
      <c r="K59" s="52"/>
      <c r="L59" s="53">
        <f>SUM(L49:L58)</f>
        <v>7</v>
      </c>
      <c r="M59" s="53">
        <f>SUM(M49:M58)</f>
        <v>374</v>
      </c>
      <c r="N59" s="53"/>
      <c r="O59" s="53">
        <f>SUM(O49:O58)</f>
        <v>530.40000000000009</v>
      </c>
      <c r="P59" s="142"/>
    </row>
    <row r="60" spans="1:21" ht="15.75" thickTop="1" thickBot="1"/>
    <row r="61" spans="1:21" ht="26.25" thickTop="1">
      <c r="A61" s="27" t="s">
        <v>292</v>
      </c>
      <c r="B61" s="28" t="s">
        <v>293</v>
      </c>
      <c r="C61" s="139"/>
      <c r="D61" s="29" t="s">
        <v>306</v>
      </c>
      <c r="E61" s="29" t="s">
        <v>307</v>
      </c>
      <c r="F61" s="29" t="s">
        <v>308</v>
      </c>
      <c r="G61" s="29"/>
      <c r="H61" s="29" t="s">
        <v>309</v>
      </c>
      <c r="I61" s="30"/>
      <c r="J61" s="139" t="s">
        <v>310</v>
      </c>
      <c r="K61" s="29" t="s">
        <v>306</v>
      </c>
      <c r="L61" s="29" t="s">
        <v>307</v>
      </c>
      <c r="M61" s="29" t="s">
        <v>308</v>
      </c>
      <c r="N61" s="29"/>
      <c r="O61" s="29" t="s">
        <v>311</v>
      </c>
      <c r="P61" s="31" t="s">
        <v>312</v>
      </c>
    </row>
    <row r="62" spans="1:21">
      <c r="A62" s="32">
        <v>5</v>
      </c>
      <c r="B62" s="33">
        <v>21839005</v>
      </c>
      <c r="C62" s="140"/>
      <c r="D62" s="56" t="s">
        <v>313</v>
      </c>
      <c r="E62" s="35">
        <v>2</v>
      </c>
      <c r="F62" s="36">
        <v>83</v>
      </c>
      <c r="G62" s="37" t="s">
        <v>7</v>
      </c>
      <c r="H62" s="38">
        <f t="shared" ref="H62:H64" si="11">E62*F62</f>
        <v>166</v>
      </c>
      <c r="I62" s="39"/>
      <c r="J62" s="140"/>
      <c r="K62" s="34" t="s">
        <v>328</v>
      </c>
      <c r="L62" s="40">
        <v>1</v>
      </c>
      <c r="M62" s="40">
        <v>87</v>
      </c>
      <c r="N62" s="41" t="s">
        <v>9</v>
      </c>
      <c r="O62" s="42">
        <f>L62*M62*0.8</f>
        <v>69.600000000000009</v>
      </c>
      <c r="P62" s="141">
        <f>(H72+O72)/(E72+(0.8*L72))</f>
        <v>82.078260869565213</v>
      </c>
    </row>
    <row r="63" spans="1:21" ht="15">
      <c r="A63" s="43"/>
      <c r="B63" s="43"/>
      <c r="C63" s="140"/>
      <c r="D63" s="56" t="s">
        <v>10</v>
      </c>
      <c r="E63" s="44">
        <v>1</v>
      </c>
      <c r="F63" s="45">
        <v>75</v>
      </c>
      <c r="G63" s="45" t="s">
        <v>11</v>
      </c>
      <c r="H63" s="38">
        <f t="shared" si="11"/>
        <v>75</v>
      </c>
      <c r="I63" s="46"/>
      <c r="J63" s="140"/>
      <c r="K63" s="56" t="s">
        <v>319</v>
      </c>
      <c r="L63" s="47">
        <v>2</v>
      </c>
      <c r="M63" s="40">
        <v>84</v>
      </c>
      <c r="N63" s="45" t="s">
        <v>13</v>
      </c>
      <c r="O63" s="42">
        <f t="shared" ref="O63:O71" si="12">L63*M63*0.8</f>
        <v>134.4</v>
      </c>
      <c r="P63" s="141"/>
    </row>
    <row r="64" spans="1:21" ht="15">
      <c r="A64" s="43"/>
      <c r="B64" s="43"/>
      <c r="C64" s="140"/>
      <c r="D64" s="34" t="s">
        <v>14</v>
      </c>
      <c r="E64" s="47">
        <v>3</v>
      </c>
      <c r="F64" s="40">
        <v>84</v>
      </c>
      <c r="G64" s="45" t="s">
        <v>7</v>
      </c>
      <c r="H64" s="38">
        <f t="shared" si="11"/>
        <v>252</v>
      </c>
      <c r="I64" s="46"/>
      <c r="J64" s="140"/>
      <c r="K64" s="36" t="s">
        <v>302</v>
      </c>
      <c r="L64" s="36">
        <v>2</v>
      </c>
      <c r="M64" s="37">
        <v>78</v>
      </c>
      <c r="N64" s="37" t="s">
        <v>13</v>
      </c>
      <c r="O64" s="42">
        <f t="shared" si="12"/>
        <v>124.80000000000001</v>
      </c>
      <c r="P64" s="141"/>
    </row>
    <row r="65" spans="1:16" ht="15">
      <c r="A65" s="43"/>
      <c r="B65" s="43"/>
      <c r="C65" s="140"/>
      <c r="D65" s="34" t="s">
        <v>19</v>
      </c>
      <c r="E65" s="35">
        <v>1</v>
      </c>
      <c r="F65" s="36">
        <v>87</v>
      </c>
      <c r="G65" s="37" t="s">
        <v>11</v>
      </c>
      <c r="H65" s="38">
        <f>E65*F65</f>
        <v>87</v>
      </c>
      <c r="I65" s="46"/>
      <c r="J65" s="140"/>
      <c r="K65" s="36"/>
      <c r="L65" s="36"/>
      <c r="M65" s="37"/>
      <c r="N65" s="37"/>
      <c r="O65" s="42">
        <f t="shared" si="12"/>
        <v>0</v>
      </c>
      <c r="P65" s="141"/>
    </row>
    <row r="66" spans="1:16" ht="15">
      <c r="A66" s="43"/>
      <c r="B66" s="43"/>
      <c r="C66" s="140"/>
      <c r="D66" s="34" t="s">
        <v>317</v>
      </c>
      <c r="E66" s="35">
        <v>2</v>
      </c>
      <c r="F66" s="37">
        <v>87</v>
      </c>
      <c r="G66" s="37" t="s">
        <v>7</v>
      </c>
      <c r="H66" s="38">
        <f t="shared" ref="H66:H71" si="13">E66*F66</f>
        <v>174</v>
      </c>
      <c r="I66" s="39"/>
      <c r="J66" s="140"/>
      <c r="K66" s="40"/>
      <c r="L66" s="40"/>
      <c r="M66" s="40"/>
      <c r="N66" s="45"/>
      <c r="O66" s="42">
        <f t="shared" si="12"/>
        <v>0</v>
      </c>
      <c r="P66" s="141"/>
    </row>
    <row r="67" spans="1:16" ht="15">
      <c r="A67" s="43"/>
      <c r="B67" s="43"/>
      <c r="C67" s="140"/>
      <c r="D67" s="34" t="s">
        <v>16</v>
      </c>
      <c r="E67" s="36">
        <v>2</v>
      </c>
      <c r="F67" s="36">
        <v>89</v>
      </c>
      <c r="G67" s="41" t="s">
        <v>11</v>
      </c>
      <c r="H67" s="38">
        <f t="shared" si="13"/>
        <v>178</v>
      </c>
      <c r="I67" s="46"/>
      <c r="J67" s="140"/>
      <c r="K67" s="40"/>
      <c r="L67" s="45"/>
      <c r="M67" s="45"/>
      <c r="N67" s="45"/>
      <c r="O67" s="42">
        <f t="shared" si="12"/>
        <v>0</v>
      </c>
      <c r="P67" s="141"/>
    </row>
    <row r="68" spans="1:16" ht="15">
      <c r="A68" s="43"/>
      <c r="B68" s="43"/>
      <c r="C68" s="140"/>
      <c r="D68" s="34" t="s">
        <v>318</v>
      </c>
      <c r="E68" s="36">
        <v>2</v>
      </c>
      <c r="F68" s="36">
        <v>95</v>
      </c>
      <c r="G68" s="41" t="s">
        <v>7</v>
      </c>
      <c r="H68" s="38">
        <f t="shared" si="13"/>
        <v>190</v>
      </c>
      <c r="I68" s="39"/>
      <c r="J68" s="140"/>
      <c r="K68" s="40"/>
      <c r="L68" s="45"/>
      <c r="M68" s="45"/>
      <c r="N68" s="45"/>
      <c r="O68" s="42">
        <f t="shared" si="12"/>
        <v>0</v>
      </c>
      <c r="P68" s="141"/>
    </row>
    <row r="69" spans="1:16" ht="15">
      <c r="A69" s="43"/>
      <c r="B69" s="43"/>
      <c r="C69" s="140"/>
      <c r="D69" s="34" t="s">
        <v>17</v>
      </c>
      <c r="E69" s="37">
        <v>1</v>
      </c>
      <c r="F69" s="37">
        <v>75</v>
      </c>
      <c r="G69" s="41" t="s">
        <v>11</v>
      </c>
      <c r="H69" s="38">
        <f t="shared" si="13"/>
        <v>75</v>
      </c>
      <c r="I69" s="39"/>
      <c r="J69" s="140"/>
      <c r="K69" s="40"/>
      <c r="L69" s="45"/>
      <c r="M69" s="45"/>
      <c r="N69" s="45"/>
      <c r="O69" s="42">
        <f t="shared" si="12"/>
        <v>0</v>
      </c>
      <c r="P69" s="141"/>
    </row>
    <row r="70" spans="1:16" ht="15">
      <c r="A70" s="43"/>
      <c r="B70" s="43"/>
      <c r="C70" s="140"/>
      <c r="D70" s="34" t="s">
        <v>304</v>
      </c>
      <c r="E70" s="48">
        <v>3</v>
      </c>
      <c r="F70" s="36">
        <v>64</v>
      </c>
      <c r="G70" s="41" t="s">
        <v>7</v>
      </c>
      <c r="H70" s="38">
        <f t="shared" si="13"/>
        <v>192</v>
      </c>
      <c r="I70" s="39"/>
      <c r="J70" s="140"/>
      <c r="K70" s="49"/>
      <c r="L70" s="37"/>
      <c r="M70" s="37"/>
      <c r="N70" s="37"/>
      <c r="O70" s="42">
        <f t="shared" si="12"/>
        <v>0</v>
      </c>
      <c r="P70" s="141"/>
    </row>
    <row r="71" spans="1:16" ht="15">
      <c r="A71" s="43"/>
      <c r="B71" s="43"/>
      <c r="C71" s="140"/>
      <c r="D71" s="56" t="s">
        <v>15</v>
      </c>
      <c r="E71" s="37">
        <v>2</v>
      </c>
      <c r="F71" s="37">
        <v>85</v>
      </c>
      <c r="G71" s="37" t="s">
        <v>7</v>
      </c>
      <c r="H71" s="38">
        <f t="shared" si="13"/>
        <v>170</v>
      </c>
      <c r="I71" s="39"/>
      <c r="J71" s="140"/>
      <c r="K71" s="36"/>
      <c r="L71" s="37"/>
      <c r="M71" s="37"/>
      <c r="N71" s="37"/>
      <c r="O71" s="42">
        <f t="shared" si="12"/>
        <v>0</v>
      </c>
      <c r="P71" s="141"/>
    </row>
    <row r="72" spans="1:16" ht="15.75" thickBot="1">
      <c r="A72" s="50"/>
      <c r="B72" s="50"/>
      <c r="C72" s="51"/>
      <c r="D72" s="52"/>
      <c r="E72" s="53">
        <f>SUM(E62:E71)</f>
        <v>19</v>
      </c>
      <c r="F72" s="53">
        <f>SUM(F62:F71)</f>
        <v>824</v>
      </c>
      <c r="G72" s="53"/>
      <c r="H72" s="54">
        <f>SUM(H62:H71)</f>
        <v>1559</v>
      </c>
      <c r="I72" s="55"/>
      <c r="J72" s="51"/>
      <c r="K72" s="52"/>
      <c r="L72" s="53">
        <f>SUM(L62:L71)</f>
        <v>5</v>
      </c>
      <c r="M72" s="53">
        <f>SUM(M62:M71)</f>
        <v>249</v>
      </c>
      <c r="N72" s="53"/>
      <c r="O72" s="53">
        <f>SUM(O62:O71)</f>
        <v>328.8</v>
      </c>
      <c r="P72" s="142"/>
    </row>
    <row r="73" spans="1:16" ht="15.75" thickTop="1" thickBot="1"/>
    <row r="74" spans="1:16" ht="26.25" thickTop="1">
      <c r="A74" s="27" t="s">
        <v>292</v>
      </c>
      <c r="B74" s="28" t="s">
        <v>293</v>
      </c>
      <c r="C74" s="139"/>
      <c r="D74" s="29" t="s">
        <v>306</v>
      </c>
      <c r="E74" s="29" t="s">
        <v>307</v>
      </c>
      <c r="F74" s="29" t="s">
        <v>308</v>
      </c>
      <c r="G74" s="29"/>
      <c r="H74" s="29" t="s">
        <v>309</v>
      </c>
      <c r="I74" s="30"/>
      <c r="J74" s="139" t="s">
        <v>310</v>
      </c>
      <c r="K74" s="29" t="s">
        <v>306</v>
      </c>
      <c r="L74" s="29" t="s">
        <v>307</v>
      </c>
      <c r="M74" s="29" t="s">
        <v>308</v>
      </c>
      <c r="N74" s="29"/>
      <c r="O74" s="29" t="s">
        <v>311</v>
      </c>
      <c r="P74" s="31" t="s">
        <v>312</v>
      </c>
    </row>
    <row r="75" spans="1:16">
      <c r="A75" s="32">
        <v>6</v>
      </c>
      <c r="B75" s="33">
        <v>21839006</v>
      </c>
      <c r="C75" s="140"/>
      <c r="D75" s="56" t="s">
        <v>301</v>
      </c>
      <c r="E75" s="35">
        <v>2</v>
      </c>
      <c r="F75" s="36">
        <v>86</v>
      </c>
      <c r="G75" s="58" t="s">
        <v>329</v>
      </c>
      <c r="H75" s="38">
        <f t="shared" ref="H75:H77" si="14">E75*F75</f>
        <v>172</v>
      </c>
      <c r="I75" s="39"/>
      <c r="J75" s="140"/>
      <c r="K75" s="56" t="s">
        <v>330</v>
      </c>
      <c r="L75" s="40">
        <v>1</v>
      </c>
      <c r="M75" s="40">
        <v>85</v>
      </c>
      <c r="N75" s="41" t="s">
        <v>9</v>
      </c>
      <c r="O75" s="42">
        <f>L75*M75*0.8</f>
        <v>68</v>
      </c>
      <c r="P75" s="141">
        <f>(H85+O85)/(E85+(0.8*L85))</f>
        <v>86.950495049504951</v>
      </c>
    </row>
    <row r="76" spans="1:16" ht="15">
      <c r="A76" s="43"/>
      <c r="B76" s="43"/>
      <c r="C76" s="140"/>
      <c r="D76" s="34" t="s">
        <v>304</v>
      </c>
      <c r="E76" s="44">
        <v>3</v>
      </c>
      <c r="F76" s="45">
        <v>82</v>
      </c>
      <c r="G76" s="58" t="s">
        <v>329</v>
      </c>
      <c r="H76" s="38">
        <f t="shared" si="14"/>
        <v>246</v>
      </c>
      <c r="I76" s="46"/>
      <c r="J76" s="140"/>
      <c r="K76" s="34" t="s">
        <v>319</v>
      </c>
      <c r="L76" s="47">
        <v>2</v>
      </c>
      <c r="M76" s="40">
        <v>83</v>
      </c>
      <c r="N76" s="45" t="s">
        <v>13</v>
      </c>
      <c r="O76" s="42">
        <f t="shared" ref="O76:O84" si="15">L76*M76*0.8</f>
        <v>132.80000000000001</v>
      </c>
      <c r="P76" s="141"/>
    </row>
    <row r="77" spans="1:16" ht="15">
      <c r="A77" s="43"/>
      <c r="B77" s="43"/>
      <c r="C77" s="140"/>
      <c r="D77" s="34" t="s">
        <v>10</v>
      </c>
      <c r="E77" s="47">
        <v>1</v>
      </c>
      <c r="F77" s="40">
        <v>88</v>
      </c>
      <c r="G77" s="41" t="s">
        <v>11</v>
      </c>
      <c r="H77" s="38">
        <f t="shared" si="14"/>
        <v>88</v>
      </c>
      <c r="I77" s="46"/>
      <c r="J77" s="140"/>
      <c r="K77" s="56" t="s">
        <v>331</v>
      </c>
      <c r="L77" s="36">
        <v>2</v>
      </c>
      <c r="M77" s="37">
        <v>90</v>
      </c>
      <c r="N77" s="45" t="s">
        <v>13</v>
      </c>
      <c r="O77" s="42">
        <f t="shared" si="15"/>
        <v>144</v>
      </c>
      <c r="P77" s="141"/>
    </row>
    <row r="78" spans="1:16" ht="15">
      <c r="A78" s="43"/>
      <c r="B78" s="43"/>
      <c r="C78" s="140"/>
      <c r="D78" s="56" t="s">
        <v>17</v>
      </c>
      <c r="E78" s="35">
        <v>1</v>
      </c>
      <c r="F78" s="36">
        <v>82</v>
      </c>
      <c r="G78" s="41" t="s">
        <v>11</v>
      </c>
      <c r="H78" s="38">
        <f>E78*F78</f>
        <v>82</v>
      </c>
      <c r="I78" s="46"/>
      <c r="J78" s="140"/>
      <c r="K78" s="34" t="s">
        <v>315</v>
      </c>
      <c r="L78" s="36">
        <v>2</v>
      </c>
      <c r="M78" s="37">
        <v>99</v>
      </c>
      <c r="N78" s="45" t="s">
        <v>13</v>
      </c>
      <c r="O78" s="42">
        <f t="shared" si="15"/>
        <v>158.4</v>
      </c>
      <c r="P78" s="141"/>
    </row>
    <row r="79" spans="1:16" ht="15">
      <c r="A79" s="43"/>
      <c r="B79" s="43"/>
      <c r="C79" s="140"/>
      <c r="D79" s="34" t="s">
        <v>16</v>
      </c>
      <c r="E79" s="35">
        <v>2</v>
      </c>
      <c r="F79" s="37">
        <v>92</v>
      </c>
      <c r="G79" s="41" t="s">
        <v>11</v>
      </c>
      <c r="H79" s="38">
        <f t="shared" ref="H79:H84" si="16">E79*F79</f>
        <v>184</v>
      </c>
      <c r="I79" s="39"/>
      <c r="J79" s="140"/>
      <c r="K79" s="56" t="s">
        <v>302</v>
      </c>
      <c r="L79" s="40">
        <v>2</v>
      </c>
      <c r="M79" s="40">
        <v>82</v>
      </c>
      <c r="N79" s="45" t="s">
        <v>13</v>
      </c>
      <c r="O79" s="42">
        <f t="shared" si="15"/>
        <v>131.20000000000002</v>
      </c>
      <c r="P79" s="141"/>
    </row>
    <row r="80" spans="1:16" ht="15">
      <c r="A80" s="43"/>
      <c r="B80" s="43"/>
      <c r="C80" s="140"/>
      <c r="D80" s="34" t="s">
        <v>19</v>
      </c>
      <c r="E80" s="36">
        <v>1</v>
      </c>
      <c r="F80" s="36">
        <v>86</v>
      </c>
      <c r="G80" s="41" t="s">
        <v>11</v>
      </c>
      <c r="H80" s="38">
        <f t="shared" si="16"/>
        <v>86</v>
      </c>
      <c r="I80" s="46"/>
      <c r="J80" s="140"/>
      <c r="L80" s="45"/>
      <c r="M80" s="45"/>
      <c r="N80" s="45"/>
      <c r="O80" s="42">
        <f t="shared" si="15"/>
        <v>0</v>
      </c>
      <c r="P80" s="141"/>
    </row>
    <row r="81" spans="1:16" ht="15">
      <c r="A81" s="43"/>
      <c r="B81" s="43"/>
      <c r="C81" s="140"/>
      <c r="D81" s="34" t="s">
        <v>14</v>
      </c>
      <c r="E81" s="36">
        <v>3</v>
      </c>
      <c r="F81" s="36">
        <v>88</v>
      </c>
      <c r="G81" s="58" t="s">
        <v>329</v>
      </c>
      <c r="H81" s="38">
        <f t="shared" si="16"/>
        <v>264</v>
      </c>
      <c r="I81" s="39"/>
      <c r="J81" s="140"/>
      <c r="K81" s="40"/>
      <c r="L81" s="45"/>
      <c r="M81" s="45"/>
      <c r="N81" s="45"/>
      <c r="O81" s="42">
        <f t="shared" si="15"/>
        <v>0</v>
      </c>
      <c r="P81" s="141"/>
    </row>
    <row r="82" spans="1:16" ht="15">
      <c r="A82" s="43"/>
      <c r="B82" s="43"/>
      <c r="C82" s="140"/>
      <c r="D82" s="34"/>
      <c r="E82" s="37"/>
      <c r="F82" s="37"/>
      <c r="G82" s="41"/>
      <c r="H82" s="38">
        <f t="shared" si="16"/>
        <v>0</v>
      </c>
      <c r="I82" s="39"/>
      <c r="J82" s="140"/>
      <c r="K82" s="40"/>
      <c r="L82" s="45"/>
      <c r="M82" s="45"/>
      <c r="N82" s="45"/>
      <c r="O82" s="42">
        <f t="shared" si="15"/>
        <v>0</v>
      </c>
      <c r="P82" s="141"/>
    </row>
    <row r="83" spans="1:16" ht="15">
      <c r="A83" s="43"/>
      <c r="B83" s="43"/>
      <c r="C83" s="140"/>
      <c r="D83" s="34"/>
      <c r="E83" s="48"/>
      <c r="F83" s="36"/>
      <c r="G83" s="41"/>
      <c r="H83" s="38">
        <f t="shared" si="16"/>
        <v>0</v>
      </c>
      <c r="I83" s="39"/>
      <c r="J83" s="140"/>
      <c r="K83" s="49"/>
      <c r="L83" s="37"/>
      <c r="M83" s="37"/>
      <c r="N83" s="37"/>
      <c r="O83" s="42">
        <f t="shared" si="15"/>
        <v>0</v>
      </c>
      <c r="P83" s="141"/>
    </row>
    <row r="84" spans="1:16" ht="15">
      <c r="A84" s="43"/>
      <c r="B84" s="43"/>
      <c r="C84" s="140"/>
      <c r="D84" s="34"/>
      <c r="E84" s="37"/>
      <c r="F84" s="37"/>
      <c r="G84" s="37"/>
      <c r="H84" s="38">
        <f t="shared" si="16"/>
        <v>0</v>
      </c>
      <c r="I84" s="39"/>
      <c r="J84" s="140"/>
      <c r="K84" s="36"/>
      <c r="L84" s="37"/>
      <c r="M84" s="37"/>
      <c r="N84" s="37"/>
      <c r="O84" s="42">
        <f t="shared" si="15"/>
        <v>0</v>
      </c>
      <c r="P84" s="141"/>
    </row>
    <row r="85" spans="1:16" ht="15.75" thickBot="1">
      <c r="A85" s="50"/>
      <c r="B85" s="50"/>
      <c r="C85" s="51"/>
      <c r="D85" s="52"/>
      <c r="E85" s="53">
        <f>SUM(E75:E84)</f>
        <v>13</v>
      </c>
      <c r="F85" s="53">
        <f>SUM(F75:F84)</f>
        <v>604</v>
      </c>
      <c r="G85" s="53"/>
      <c r="H85" s="54">
        <f>SUM(H75:H84)</f>
        <v>1122</v>
      </c>
      <c r="I85" s="55"/>
      <c r="J85" s="51"/>
      <c r="K85" s="52"/>
      <c r="L85" s="53">
        <f>SUM(L75:L84)</f>
        <v>9</v>
      </c>
      <c r="M85" s="53">
        <f>SUM(M75:M84)</f>
        <v>439</v>
      </c>
      <c r="N85" s="53"/>
      <c r="O85" s="53">
        <f>SUM(O75:O84)</f>
        <v>634.40000000000009</v>
      </c>
      <c r="P85" s="142"/>
    </row>
    <row r="86" spans="1:16" ht="15.75" thickTop="1" thickBot="1"/>
    <row r="87" spans="1:16" ht="26.25" thickTop="1">
      <c r="A87" s="27" t="s">
        <v>292</v>
      </c>
      <c r="B87" s="28" t="s">
        <v>293</v>
      </c>
      <c r="C87" s="139"/>
      <c r="D87" s="29" t="s">
        <v>306</v>
      </c>
      <c r="E87" s="29" t="s">
        <v>307</v>
      </c>
      <c r="F87" s="29" t="s">
        <v>308</v>
      </c>
      <c r="G87" s="29"/>
      <c r="H87" s="29" t="s">
        <v>309</v>
      </c>
      <c r="I87" s="30"/>
      <c r="J87" s="139" t="s">
        <v>310</v>
      </c>
      <c r="K87" s="29" t="s">
        <v>306</v>
      </c>
      <c r="L87" s="29" t="s">
        <v>307</v>
      </c>
      <c r="M87" s="29" t="s">
        <v>308</v>
      </c>
      <c r="N87" s="29"/>
      <c r="O87" s="29" t="s">
        <v>311</v>
      </c>
      <c r="P87" s="31" t="s">
        <v>312</v>
      </c>
    </row>
    <row r="88" spans="1:16">
      <c r="A88" s="32">
        <v>7</v>
      </c>
      <c r="B88" s="33">
        <v>21839007</v>
      </c>
      <c r="C88" s="140"/>
      <c r="D88" s="56" t="s">
        <v>19</v>
      </c>
      <c r="E88" s="35">
        <v>1</v>
      </c>
      <c r="F88" s="36">
        <v>85</v>
      </c>
      <c r="G88" s="41" t="s">
        <v>11</v>
      </c>
      <c r="H88" s="38">
        <f t="shared" ref="H88:H90" si="17">E88*F88</f>
        <v>85</v>
      </c>
      <c r="I88" s="39"/>
      <c r="J88" s="140"/>
      <c r="K88" s="34" t="s">
        <v>331</v>
      </c>
      <c r="L88" s="40">
        <v>2</v>
      </c>
      <c r="M88" s="40">
        <v>80</v>
      </c>
      <c r="N88" s="41" t="s">
        <v>9</v>
      </c>
      <c r="O88" s="42">
        <f>L88*M88*0.8</f>
        <v>128</v>
      </c>
      <c r="P88" s="141">
        <f>(H98+O98)/(E98+(0.8*L98))</f>
        <v>80.525925925925918</v>
      </c>
    </row>
    <row r="89" spans="1:16" ht="15">
      <c r="A89" s="43"/>
      <c r="B89" s="43"/>
      <c r="C89" s="140"/>
      <c r="D89" s="56" t="s">
        <v>318</v>
      </c>
      <c r="E89" s="44">
        <v>2</v>
      </c>
      <c r="F89" s="45">
        <v>89</v>
      </c>
      <c r="G89" s="58" t="s">
        <v>329</v>
      </c>
      <c r="H89" s="38">
        <f t="shared" si="17"/>
        <v>178</v>
      </c>
      <c r="I89" s="46"/>
      <c r="J89" s="140"/>
      <c r="K89" s="34" t="s">
        <v>332</v>
      </c>
      <c r="L89" s="47">
        <v>2</v>
      </c>
      <c r="M89" s="40">
        <v>78</v>
      </c>
      <c r="N89" s="45" t="s">
        <v>13</v>
      </c>
      <c r="O89" s="42">
        <f t="shared" ref="O89:O97" si="18">L89*M89*0.8</f>
        <v>124.80000000000001</v>
      </c>
      <c r="P89" s="141"/>
    </row>
    <row r="90" spans="1:16" ht="15">
      <c r="A90" s="43"/>
      <c r="B90" s="43"/>
      <c r="C90" s="140"/>
      <c r="D90" s="56" t="s">
        <v>20</v>
      </c>
      <c r="E90" s="47">
        <v>2</v>
      </c>
      <c r="F90" s="40">
        <v>80</v>
      </c>
      <c r="G90" s="58" t="s">
        <v>329</v>
      </c>
      <c r="H90" s="38">
        <f t="shared" si="17"/>
        <v>160</v>
      </c>
      <c r="I90" s="46"/>
      <c r="J90" s="140"/>
      <c r="K90" s="34" t="s">
        <v>302</v>
      </c>
      <c r="L90" s="36">
        <v>2</v>
      </c>
      <c r="M90" s="37">
        <v>90</v>
      </c>
      <c r="N90" s="45" t="s">
        <v>13</v>
      </c>
      <c r="O90" s="42">
        <f t="shared" si="18"/>
        <v>144</v>
      </c>
      <c r="P90" s="141"/>
    </row>
    <row r="91" spans="1:16" ht="15">
      <c r="A91" s="43"/>
      <c r="B91" s="43"/>
      <c r="C91" s="140"/>
      <c r="D91" s="56" t="s">
        <v>313</v>
      </c>
      <c r="E91" s="35">
        <v>2</v>
      </c>
      <c r="F91" s="36">
        <v>88</v>
      </c>
      <c r="G91" s="58" t="s">
        <v>329</v>
      </c>
      <c r="H91" s="38">
        <f>E91*F91</f>
        <v>176</v>
      </c>
      <c r="I91" s="46"/>
      <c r="J91" s="140"/>
      <c r="K91" s="56" t="s">
        <v>314</v>
      </c>
      <c r="L91" s="36">
        <v>2</v>
      </c>
      <c r="M91" s="37">
        <v>85</v>
      </c>
      <c r="N91" s="45" t="s">
        <v>13</v>
      </c>
      <c r="O91" s="42">
        <f t="shared" si="18"/>
        <v>136</v>
      </c>
      <c r="P91" s="141"/>
    </row>
    <row r="92" spans="1:16" ht="15">
      <c r="A92" s="43"/>
      <c r="B92" s="43"/>
      <c r="C92" s="140"/>
      <c r="D92" s="34" t="s">
        <v>10</v>
      </c>
      <c r="E92" s="35">
        <v>1</v>
      </c>
      <c r="F92" s="37">
        <v>75</v>
      </c>
      <c r="G92" s="41" t="s">
        <v>11</v>
      </c>
      <c r="H92" s="38">
        <f t="shared" ref="H92:H97" si="19">E92*F92</f>
        <v>75</v>
      </c>
      <c r="I92" s="39"/>
      <c r="J92" s="140"/>
      <c r="K92" s="56" t="s">
        <v>315</v>
      </c>
      <c r="L92" s="40">
        <v>2</v>
      </c>
      <c r="M92" s="40">
        <v>99</v>
      </c>
      <c r="N92" s="45" t="s">
        <v>13</v>
      </c>
      <c r="O92" s="42">
        <f t="shared" si="18"/>
        <v>158.4</v>
      </c>
      <c r="P92" s="141"/>
    </row>
    <row r="93" spans="1:16" ht="15">
      <c r="A93" s="43"/>
      <c r="B93" s="43"/>
      <c r="C93" s="140"/>
      <c r="D93" s="34" t="s">
        <v>14</v>
      </c>
      <c r="E93" s="36">
        <v>3</v>
      </c>
      <c r="F93" s="36">
        <v>77</v>
      </c>
      <c r="G93" s="58" t="s">
        <v>329</v>
      </c>
      <c r="H93" s="38">
        <f t="shared" si="19"/>
        <v>231</v>
      </c>
      <c r="I93" s="46"/>
      <c r="J93" s="140"/>
      <c r="K93" s="40"/>
      <c r="L93" s="45"/>
      <c r="M93" s="45"/>
      <c r="N93" s="45"/>
      <c r="O93" s="42">
        <f t="shared" si="18"/>
        <v>0</v>
      </c>
      <c r="P93" s="141"/>
    </row>
    <row r="94" spans="1:16" ht="15">
      <c r="A94" s="43"/>
      <c r="B94" s="43"/>
      <c r="C94" s="140"/>
      <c r="D94" s="34" t="s">
        <v>15</v>
      </c>
      <c r="E94" s="36">
        <v>2</v>
      </c>
      <c r="F94" s="36">
        <v>88</v>
      </c>
      <c r="G94" s="58" t="s">
        <v>329</v>
      </c>
      <c r="H94" s="38">
        <f t="shared" si="19"/>
        <v>176</v>
      </c>
      <c r="I94" s="39"/>
      <c r="J94" s="140"/>
      <c r="K94" s="40"/>
      <c r="L94" s="45"/>
      <c r="M94" s="45"/>
      <c r="N94" s="45"/>
      <c r="O94" s="42">
        <f t="shared" si="18"/>
        <v>0</v>
      </c>
      <c r="P94" s="141"/>
    </row>
    <row r="95" spans="1:16" ht="15">
      <c r="A95" s="43"/>
      <c r="B95" s="43"/>
      <c r="C95" s="140"/>
      <c r="D95" s="56" t="s">
        <v>17</v>
      </c>
      <c r="E95" s="37">
        <v>1</v>
      </c>
      <c r="F95" s="37">
        <v>75</v>
      </c>
      <c r="G95" s="41" t="s">
        <v>11</v>
      </c>
      <c r="H95" s="38">
        <f t="shared" si="19"/>
        <v>75</v>
      </c>
      <c r="I95" s="39"/>
      <c r="J95" s="140"/>
      <c r="K95" s="40"/>
      <c r="L95" s="45"/>
      <c r="M95" s="45"/>
      <c r="N95" s="45"/>
      <c r="O95" s="42">
        <f t="shared" si="18"/>
        <v>0</v>
      </c>
      <c r="P95" s="141"/>
    </row>
    <row r="96" spans="1:16" ht="15">
      <c r="A96" s="43"/>
      <c r="B96" s="43"/>
      <c r="C96" s="140"/>
      <c r="D96" s="56" t="s">
        <v>304</v>
      </c>
      <c r="E96" s="48">
        <v>3</v>
      </c>
      <c r="F96" s="36">
        <v>61</v>
      </c>
      <c r="G96" s="58" t="s">
        <v>329</v>
      </c>
      <c r="H96" s="38">
        <f t="shared" si="19"/>
        <v>183</v>
      </c>
      <c r="I96" s="39"/>
      <c r="J96" s="140"/>
      <c r="K96" s="49"/>
      <c r="L96" s="37"/>
      <c r="M96" s="37"/>
      <c r="N96" s="37"/>
      <c r="O96" s="42">
        <f t="shared" si="18"/>
        <v>0</v>
      </c>
      <c r="P96" s="141"/>
    </row>
    <row r="97" spans="1:16" ht="15">
      <c r="A97" s="43"/>
      <c r="B97" s="43"/>
      <c r="C97" s="140"/>
      <c r="D97" s="56" t="s">
        <v>16</v>
      </c>
      <c r="E97" s="37">
        <v>2</v>
      </c>
      <c r="F97" s="37">
        <v>72</v>
      </c>
      <c r="G97" s="41" t="s">
        <v>11</v>
      </c>
      <c r="H97" s="38">
        <f t="shared" si="19"/>
        <v>144</v>
      </c>
      <c r="I97" s="39"/>
      <c r="J97" s="140"/>
      <c r="K97" s="36"/>
      <c r="L97" s="37"/>
      <c r="M97" s="37"/>
      <c r="N97" s="37"/>
      <c r="O97" s="42">
        <f t="shared" si="18"/>
        <v>0</v>
      </c>
      <c r="P97" s="141"/>
    </row>
    <row r="98" spans="1:16" ht="15.75" thickBot="1">
      <c r="A98" s="50"/>
      <c r="B98" s="50"/>
      <c r="C98" s="51"/>
      <c r="D98" s="52"/>
      <c r="E98" s="53">
        <f>SUM(E88:E97)</f>
        <v>19</v>
      </c>
      <c r="F98" s="53">
        <f>SUM(F88:F97)</f>
        <v>790</v>
      </c>
      <c r="G98" s="53"/>
      <c r="H98" s="54">
        <f>SUM(H88:H97)</f>
        <v>1483</v>
      </c>
      <c r="I98" s="55"/>
      <c r="J98" s="51"/>
      <c r="K98" s="52"/>
      <c r="L98" s="53">
        <f>SUM(L88:L97)</f>
        <v>10</v>
      </c>
      <c r="M98" s="53">
        <f>SUM(M88:M97)</f>
        <v>432</v>
      </c>
      <c r="N98" s="53"/>
      <c r="O98" s="53">
        <f>SUM(O88:O97)</f>
        <v>691.19999999999993</v>
      </c>
      <c r="P98" s="142"/>
    </row>
    <row r="99" spans="1:16" ht="15.75" thickTop="1" thickBot="1"/>
    <row r="100" spans="1:16" ht="26.25" thickTop="1">
      <c r="A100" s="27" t="s">
        <v>292</v>
      </c>
      <c r="B100" s="28" t="s">
        <v>293</v>
      </c>
      <c r="C100" s="139"/>
      <c r="D100" s="29" t="s">
        <v>306</v>
      </c>
      <c r="E100" s="29" t="s">
        <v>307</v>
      </c>
      <c r="F100" s="29" t="s">
        <v>308</v>
      </c>
      <c r="G100" s="29"/>
      <c r="H100" s="29" t="s">
        <v>309</v>
      </c>
      <c r="I100" s="30"/>
      <c r="J100" s="139" t="s">
        <v>310</v>
      </c>
      <c r="K100" s="29" t="s">
        <v>306</v>
      </c>
      <c r="L100" s="29" t="s">
        <v>307</v>
      </c>
      <c r="M100" s="29" t="s">
        <v>308</v>
      </c>
      <c r="N100" s="29"/>
      <c r="O100" s="29" t="s">
        <v>311</v>
      </c>
      <c r="P100" s="31" t="s">
        <v>312</v>
      </c>
    </row>
    <row r="101" spans="1:16">
      <c r="A101" s="32">
        <v>8</v>
      </c>
      <c r="B101" s="33">
        <v>21839008</v>
      </c>
      <c r="C101" s="140"/>
      <c r="D101" s="56" t="s">
        <v>313</v>
      </c>
      <c r="E101" s="35">
        <v>2</v>
      </c>
      <c r="F101" s="36">
        <v>85</v>
      </c>
      <c r="G101" s="37" t="s">
        <v>7</v>
      </c>
      <c r="H101" s="38">
        <f t="shared" ref="H101:H103" si="20">E101*F101</f>
        <v>170</v>
      </c>
      <c r="I101" s="39"/>
      <c r="J101" s="140"/>
      <c r="K101" s="56" t="s">
        <v>333</v>
      </c>
      <c r="L101" s="40">
        <v>2</v>
      </c>
      <c r="M101" s="40">
        <v>90</v>
      </c>
      <c r="N101" s="41" t="s">
        <v>13</v>
      </c>
      <c r="O101" s="42">
        <f>L101*M101*0.8</f>
        <v>144</v>
      </c>
      <c r="P101" s="141">
        <f>(H111+O111)/(E111+(0.8*L111))</f>
        <v>82.513274336283175</v>
      </c>
    </row>
    <row r="102" spans="1:16" ht="15">
      <c r="A102" s="43"/>
      <c r="B102" s="43"/>
      <c r="C102" s="140"/>
      <c r="D102" s="56" t="s">
        <v>17</v>
      </c>
      <c r="E102" s="44">
        <v>1</v>
      </c>
      <c r="F102" s="45">
        <v>75</v>
      </c>
      <c r="G102" s="45" t="s">
        <v>11</v>
      </c>
      <c r="H102" s="38">
        <f t="shared" si="20"/>
        <v>75</v>
      </c>
      <c r="I102" s="46"/>
      <c r="J102" s="140"/>
      <c r="K102" s="34" t="s">
        <v>331</v>
      </c>
      <c r="L102" s="47">
        <v>2</v>
      </c>
      <c r="M102" s="40">
        <v>78</v>
      </c>
      <c r="N102" s="45" t="s">
        <v>13</v>
      </c>
      <c r="O102" s="42">
        <f t="shared" ref="O102:O110" si="21">L102*M102*0.8</f>
        <v>124.80000000000001</v>
      </c>
      <c r="P102" s="141"/>
    </row>
    <row r="103" spans="1:16" ht="15">
      <c r="A103" s="43"/>
      <c r="B103" s="43"/>
      <c r="C103" s="140"/>
      <c r="D103" s="56" t="s">
        <v>304</v>
      </c>
      <c r="E103" s="37">
        <v>3</v>
      </c>
      <c r="F103" s="37">
        <v>68</v>
      </c>
      <c r="G103" s="45" t="s">
        <v>7</v>
      </c>
      <c r="H103" s="38">
        <f t="shared" si="20"/>
        <v>204</v>
      </c>
      <c r="I103" s="46"/>
      <c r="J103" s="140"/>
      <c r="K103" s="56" t="s">
        <v>303</v>
      </c>
      <c r="L103" s="36">
        <v>1</v>
      </c>
      <c r="M103" s="37">
        <v>85</v>
      </c>
      <c r="N103" s="37" t="s">
        <v>9</v>
      </c>
      <c r="O103" s="42">
        <f t="shared" si="21"/>
        <v>68</v>
      </c>
      <c r="P103" s="141"/>
    </row>
    <row r="104" spans="1:16" ht="15">
      <c r="A104" s="43"/>
      <c r="B104" s="43"/>
      <c r="C104" s="140"/>
      <c r="D104" s="34" t="s">
        <v>19</v>
      </c>
      <c r="E104" s="35">
        <v>1</v>
      </c>
      <c r="F104" s="36">
        <v>88</v>
      </c>
      <c r="G104" s="37" t="s">
        <v>11</v>
      </c>
      <c r="H104" s="38">
        <f>E104*F104</f>
        <v>88</v>
      </c>
      <c r="I104" s="46"/>
      <c r="J104" s="140"/>
      <c r="K104" s="56" t="s">
        <v>315</v>
      </c>
      <c r="L104" s="36">
        <v>2</v>
      </c>
      <c r="M104" s="37">
        <v>80</v>
      </c>
      <c r="N104" s="37" t="s">
        <v>13</v>
      </c>
      <c r="O104" s="42">
        <f t="shared" si="21"/>
        <v>128</v>
      </c>
      <c r="P104" s="141"/>
    </row>
    <row r="105" spans="1:16" ht="15">
      <c r="A105" s="43"/>
      <c r="B105" s="43"/>
      <c r="C105" s="140"/>
      <c r="D105" s="34" t="s">
        <v>16</v>
      </c>
      <c r="E105" s="35">
        <v>2</v>
      </c>
      <c r="F105" s="37">
        <v>90</v>
      </c>
      <c r="G105" s="37" t="s">
        <v>11</v>
      </c>
      <c r="H105" s="38">
        <f t="shared" ref="H105:H110" si="22">E105*F105</f>
        <v>180</v>
      </c>
      <c r="I105" s="39"/>
      <c r="J105" s="140"/>
      <c r="K105" s="40"/>
      <c r="L105" s="40"/>
      <c r="M105" s="40"/>
      <c r="N105" s="45"/>
      <c r="O105" s="42">
        <f t="shared" si="21"/>
        <v>0</v>
      </c>
      <c r="P105" s="141"/>
    </row>
    <row r="106" spans="1:16" ht="15">
      <c r="A106" s="43"/>
      <c r="B106" s="43"/>
      <c r="C106" s="140"/>
      <c r="D106" s="34" t="s">
        <v>10</v>
      </c>
      <c r="E106" s="36">
        <v>1</v>
      </c>
      <c r="F106" s="36">
        <v>75</v>
      </c>
      <c r="G106" s="41" t="s">
        <v>11</v>
      </c>
      <c r="H106" s="38">
        <f t="shared" si="22"/>
        <v>75</v>
      </c>
      <c r="I106" s="46"/>
      <c r="J106" s="140"/>
      <c r="K106" s="40"/>
      <c r="L106" s="45"/>
      <c r="M106" s="45"/>
      <c r="N106" s="45"/>
      <c r="O106" s="42">
        <f t="shared" si="21"/>
        <v>0</v>
      </c>
      <c r="P106" s="141"/>
    </row>
    <row r="107" spans="1:16" ht="15">
      <c r="A107" s="43"/>
      <c r="B107" s="43"/>
      <c r="C107" s="140"/>
      <c r="D107" s="34" t="s">
        <v>14</v>
      </c>
      <c r="E107" s="36">
        <v>3</v>
      </c>
      <c r="F107" s="36">
        <v>86</v>
      </c>
      <c r="G107" s="41" t="s">
        <v>7</v>
      </c>
      <c r="H107" s="38">
        <f t="shared" si="22"/>
        <v>258</v>
      </c>
      <c r="I107" s="39"/>
      <c r="J107" s="140"/>
      <c r="K107" s="40"/>
      <c r="L107" s="45"/>
      <c r="M107" s="45"/>
      <c r="N107" s="45"/>
      <c r="O107" s="42">
        <f t="shared" si="21"/>
        <v>0</v>
      </c>
      <c r="P107" s="141"/>
    </row>
    <row r="108" spans="1:16" ht="15">
      <c r="A108" s="43"/>
      <c r="B108" s="43"/>
      <c r="C108" s="140"/>
      <c r="D108" s="34" t="s">
        <v>15</v>
      </c>
      <c r="E108" s="37">
        <v>2</v>
      </c>
      <c r="F108" s="37">
        <v>90</v>
      </c>
      <c r="G108" s="41" t="s">
        <v>7</v>
      </c>
      <c r="H108" s="38">
        <f t="shared" si="22"/>
        <v>180</v>
      </c>
      <c r="I108" s="39"/>
      <c r="J108" s="140"/>
      <c r="K108" s="40"/>
      <c r="L108" s="45"/>
      <c r="M108" s="45"/>
      <c r="N108" s="45"/>
      <c r="O108" s="42">
        <f t="shared" si="21"/>
        <v>0</v>
      </c>
      <c r="P108" s="141"/>
    </row>
    <row r="109" spans="1:16" ht="15">
      <c r="A109" s="43"/>
      <c r="B109" s="43"/>
      <c r="C109" s="140"/>
      <c r="D109" s="34" t="s">
        <v>301</v>
      </c>
      <c r="E109" s="48">
        <v>2</v>
      </c>
      <c r="F109" s="36">
        <v>85</v>
      </c>
      <c r="G109" s="41" t="s">
        <v>7</v>
      </c>
      <c r="H109" s="38">
        <f t="shared" si="22"/>
        <v>170</v>
      </c>
      <c r="I109" s="39"/>
      <c r="J109" s="140"/>
      <c r="K109" s="49"/>
      <c r="L109" s="37"/>
      <c r="M109" s="37"/>
      <c r="N109" s="37"/>
      <c r="O109" s="42">
        <f t="shared" si="21"/>
        <v>0</v>
      </c>
      <c r="P109" s="141"/>
    </row>
    <row r="110" spans="1:16" ht="15">
      <c r="A110" s="43"/>
      <c r="B110" s="43"/>
      <c r="C110" s="140"/>
      <c r="D110" s="56"/>
      <c r="E110" s="37"/>
      <c r="F110" s="37"/>
      <c r="G110" s="37"/>
      <c r="H110" s="38">
        <f t="shared" si="22"/>
        <v>0</v>
      </c>
      <c r="I110" s="39"/>
      <c r="J110" s="140"/>
      <c r="K110" s="36"/>
      <c r="L110" s="37"/>
      <c r="M110" s="37"/>
      <c r="N110" s="37"/>
      <c r="O110" s="42">
        <f t="shared" si="21"/>
        <v>0</v>
      </c>
      <c r="P110" s="141"/>
    </row>
    <row r="111" spans="1:16" ht="15.75" thickBot="1">
      <c r="A111" s="50"/>
      <c r="B111" s="50"/>
      <c r="C111" s="51"/>
      <c r="D111" s="52"/>
      <c r="E111" s="53">
        <f>SUM(E101:E110)</f>
        <v>17</v>
      </c>
      <c r="F111" s="53">
        <f>SUM(F101:F110)</f>
        <v>742</v>
      </c>
      <c r="G111" s="53"/>
      <c r="H111" s="54">
        <f>SUM(H101:H110)</f>
        <v>1400</v>
      </c>
      <c r="I111" s="55"/>
      <c r="J111" s="51"/>
      <c r="K111" s="52"/>
      <c r="L111" s="53">
        <f>SUM(L101:L110)</f>
        <v>7</v>
      </c>
      <c r="M111" s="53">
        <f>SUM(M101:M110)</f>
        <v>333</v>
      </c>
      <c r="N111" s="53"/>
      <c r="O111" s="53">
        <f>SUM(O101:O110)</f>
        <v>464.8</v>
      </c>
      <c r="P111" s="142"/>
    </row>
    <row r="112" spans="1:16" ht="15.75" thickTop="1" thickBot="1"/>
    <row r="113" spans="1:16" ht="26.25" thickTop="1">
      <c r="A113" s="27" t="s">
        <v>292</v>
      </c>
      <c r="B113" s="28" t="s">
        <v>293</v>
      </c>
      <c r="C113" s="139"/>
      <c r="D113" s="29" t="s">
        <v>306</v>
      </c>
      <c r="E113" s="29" t="s">
        <v>307</v>
      </c>
      <c r="F113" s="29" t="s">
        <v>308</v>
      </c>
      <c r="G113" s="29"/>
      <c r="H113" s="29" t="s">
        <v>309</v>
      </c>
      <c r="I113" s="30"/>
      <c r="J113" s="139" t="s">
        <v>310</v>
      </c>
      <c r="K113" s="29" t="s">
        <v>306</v>
      </c>
      <c r="L113" s="29" t="s">
        <v>307</v>
      </c>
      <c r="M113" s="29" t="s">
        <v>308</v>
      </c>
      <c r="N113" s="29"/>
      <c r="O113" s="29" t="s">
        <v>311</v>
      </c>
      <c r="P113" s="31" t="s">
        <v>312</v>
      </c>
    </row>
    <row r="114" spans="1:16">
      <c r="A114" s="32">
        <v>9</v>
      </c>
      <c r="B114" s="33">
        <v>21839009</v>
      </c>
      <c r="C114" s="140"/>
      <c r="D114" s="56" t="s">
        <v>301</v>
      </c>
      <c r="E114" s="35">
        <v>2</v>
      </c>
      <c r="F114" s="36">
        <v>84</v>
      </c>
      <c r="G114" s="37" t="s">
        <v>7</v>
      </c>
      <c r="H114" s="38">
        <f t="shared" ref="H114:H116" si="23">E114*F114</f>
        <v>168</v>
      </c>
      <c r="I114" s="39"/>
      <c r="J114" s="140"/>
      <c r="K114" s="34" t="s">
        <v>314</v>
      </c>
      <c r="L114" s="40">
        <v>2</v>
      </c>
      <c r="M114" s="40">
        <v>91</v>
      </c>
      <c r="N114" s="41" t="s">
        <v>13</v>
      </c>
      <c r="O114" s="42">
        <f>L114*M114*0.8</f>
        <v>145.6</v>
      </c>
      <c r="P114" s="141">
        <f>(H124+O124)/(E124+(0.8*L124))</f>
        <v>85.686956521739134</v>
      </c>
    </row>
    <row r="115" spans="1:16" ht="15">
      <c r="A115" s="43"/>
      <c r="B115" s="43"/>
      <c r="C115" s="140"/>
      <c r="D115" s="56" t="s">
        <v>318</v>
      </c>
      <c r="E115" s="44">
        <v>2</v>
      </c>
      <c r="F115" s="45">
        <v>89</v>
      </c>
      <c r="G115" s="45" t="s">
        <v>7</v>
      </c>
      <c r="H115" s="38">
        <f t="shared" si="23"/>
        <v>178</v>
      </c>
      <c r="I115" s="46"/>
      <c r="J115" s="140"/>
      <c r="K115" s="56" t="s">
        <v>302</v>
      </c>
      <c r="L115" s="47">
        <v>2</v>
      </c>
      <c r="M115" s="40">
        <v>82</v>
      </c>
      <c r="N115" s="45" t="s">
        <v>13</v>
      </c>
      <c r="O115" s="42">
        <f t="shared" ref="O115:O123" si="24">L115*M115*0.8</f>
        <v>131.20000000000002</v>
      </c>
      <c r="P115" s="141"/>
    </row>
    <row r="116" spans="1:16" ht="15">
      <c r="A116" s="43"/>
      <c r="B116" s="43"/>
      <c r="C116" s="140"/>
      <c r="D116" s="34" t="s">
        <v>17</v>
      </c>
      <c r="E116" s="47">
        <v>1</v>
      </c>
      <c r="F116" s="40">
        <v>75</v>
      </c>
      <c r="G116" s="45" t="s">
        <v>11</v>
      </c>
      <c r="H116" s="38">
        <f t="shared" si="23"/>
        <v>75</v>
      </c>
      <c r="I116" s="46"/>
      <c r="J116" s="140"/>
      <c r="K116" s="56" t="s">
        <v>334</v>
      </c>
      <c r="L116" s="36">
        <v>1</v>
      </c>
      <c r="M116" s="37">
        <v>95</v>
      </c>
      <c r="N116" s="59" t="s">
        <v>9</v>
      </c>
      <c r="O116" s="42">
        <f t="shared" si="24"/>
        <v>76</v>
      </c>
      <c r="P116" s="141"/>
    </row>
    <row r="117" spans="1:16" ht="15">
      <c r="A117" s="43"/>
      <c r="B117" s="43"/>
      <c r="C117" s="140"/>
      <c r="D117" s="34" t="s">
        <v>304</v>
      </c>
      <c r="E117" s="35">
        <v>3</v>
      </c>
      <c r="F117" s="36">
        <v>83</v>
      </c>
      <c r="G117" s="37" t="s">
        <v>7</v>
      </c>
      <c r="H117" s="38">
        <f>E117*F117</f>
        <v>249</v>
      </c>
      <c r="I117" s="46"/>
      <c r="J117" s="140"/>
      <c r="K117" s="36"/>
      <c r="L117" s="36"/>
      <c r="M117" s="37"/>
      <c r="N117" s="37"/>
      <c r="O117" s="42">
        <f t="shared" si="24"/>
        <v>0</v>
      </c>
      <c r="P117" s="141"/>
    </row>
    <row r="118" spans="1:16" ht="15">
      <c r="A118" s="43"/>
      <c r="B118" s="43"/>
      <c r="C118" s="140"/>
      <c r="D118" s="34" t="s">
        <v>16</v>
      </c>
      <c r="E118" s="35">
        <v>2</v>
      </c>
      <c r="F118" s="37">
        <v>91</v>
      </c>
      <c r="G118" s="37" t="s">
        <v>11</v>
      </c>
      <c r="H118" s="38">
        <f t="shared" ref="H118:H123" si="25">E118*F118</f>
        <v>182</v>
      </c>
      <c r="I118" s="39"/>
      <c r="J118" s="140"/>
      <c r="K118" s="40"/>
      <c r="L118" s="40"/>
      <c r="M118" s="40"/>
      <c r="N118" s="45"/>
      <c r="O118" s="42">
        <f t="shared" si="24"/>
        <v>0</v>
      </c>
      <c r="P118" s="141"/>
    </row>
    <row r="119" spans="1:16" ht="15">
      <c r="A119" s="43"/>
      <c r="B119" s="43"/>
      <c r="C119" s="140"/>
      <c r="D119" s="34" t="s">
        <v>15</v>
      </c>
      <c r="E119" s="36">
        <v>2</v>
      </c>
      <c r="F119" s="36">
        <v>95</v>
      </c>
      <c r="G119" s="41" t="s">
        <v>7</v>
      </c>
      <c r="H119" s="38">
        <f t="shared" si="25"/>
        <v>190</v>
      </c>
      <c r="I119" s="46"/>
      <c r="J119" s="140"/>
      <c r="K119" s="40"/>
      <c r="L119" s="45"/>
      <c r="M119" s="45"/>
      <c r="N119" s="45"/>
      <c r="O119" s="42">
        <f t="shared" si="24"/>
        <v>0</v>
      </c>
      <c r="P119" s="141"/>
    </row>
    <row r="120" spans="1:16" ht="15">
      <c r="A120" s="43"/>
      <c r="B120" s="43"/>
      <c r="C120" s="140"/>
      <c r="D120" s="34" t="s">
        <v>10</v>
      </c>
      <c r="E120" s="36">
        <v>1</v>
      </c>
      <c r="F120" s="36">
        <v>75</v>
      </c>
      <c r="G120" s="41" t="s">
        <v>11</v>
      </c>
      <c r="H120" s="38">
        <f t="shared" si="25"/>
        <v>75</v>
      </c>
      <c r="I120" s="39"/>
      <c r="J120" s="140"/>
      <c r="K120" s="40"/>
      <c r="L120" s="45"/>
      <c r="M120" s="45"/>
      <c r="N120" s="45"/>
      <c r="O120" s="42">
        <f t="shared" si="24"/>
        <v>0</v>
      </c>
      <c r="P120" s="141"/>
    </row>
    <row r="121" spans="1:16" ht="15">
      <c r="A121" s="43"/>
      <c r="B121" s="43"/>
      <c r="C121" s="140"/>
      <c r="D121" s="34" t="s">
        <v>14</v>
      </c>
      <c r="E121" s="37">
        <v>3</v>
      </c>
      <c r="F121" s="37">
        <v>85</v>
      </c>
      <c r="G121" s="41" t="s">
        <v>7</v>
      </c>
      <c r="H121" s="38">
        <f t="shared" si="25"/>
        <v>255</v>
      </c>
      <c r="I121" s="39"/>
      <c r="J121" s="140"/>
      <c r="K121" s="40"/>
      <c r="L121" s="45"/>
      <c r="M121" s="45"/>
      <c r="N121" s="45"/>
      <c r="O121" s="42">
        <f t="shared" si="24"/>
        <v>0</v>
      </c>
      <c r="P121" s="141"/>
    </row>
    <row r="122" spans="1:16" ht="15">
      <c r="A122" s="43"/>
      <c r="B122" s="43"/>
      <c r="C122" s="140"/>
      <c r="D122" s="34" t="s">
        <v>19</v>
      </c>
      <c r="E122" s="48">
        <v>1</v>
      </c>
      <c r="F122" s="36">
        <v>80</v>
      </c>
      <c r="G122" s="41" t="s">
        <v>11</v>
      </c>
      <c r="H122" s="38">
        <f t="shared" si="25"/>
        <v>80</v>
      </c>
      <c r="I122" s="39"/>
      <c r="J122" s="140"/>
      <c r="K122" s="49"/>
      <c r="L122" s="37"/>
      <c r="M122" s="37"/>
      <c r="N122" s="37"/>
      <c r="O122" s="42">
        <f t="shared" si="24"/>
        <v>0</v>
      </c>
      <c r="P122" s="141"/>
    </row>
    <row r="123" spans="1:16" ht="15">
      <c r="A123" s="43"/>
      <c r="B123" s="43"/>
      <c r="C123" s="140"/>
      <c r="D123" s="56" t="s">
        <v>317</v>
      </c>
      <c r="E123" s="37">
        <v>2</v>
      </c>
      <c r="F123" s="37">
        <v>83</v>
      </c>
      <c r="G123" s="37" t="s">
        <v>7</v>
      </c>
      <c r="H123" s="38">
        <f t="shared" si="25"/>
        <v>166</v>
      </c>
      <c r="I123" s="39"/>
      <c r="J123" s="140"/>
      <c r="K123" s="36"/>
      <c r="L123" s="37"/>
      <c r="M123" s="37"/>
      <c r="N123" s="37"/>
      <c r="O123" s="42">
        <f t="shared" si="24"/>
        <v>0</v>
      </c>
      <c r="P123" s="141"/>
    </row>
    <row r="124" spans="1:16" ht="15.75" thickBot="1">
      <c r="A124" s="50"/>
      <c r="B124" s="50"/>
      <c r="C124" s="51"/>
      <c r="D124" s="52"/>
      <c r="E124" s="53">
        <f>SUM(E114:E123)</f>
        <v>19</v>
      </c>
      <c r="F124" s="53">
        <f>SUM(F114:F123)</f>
        <v>840</v>
      </c>
      <c r="G124" s="53"/>
      <c r="H124" s="54">
        <f>SUM(H114:H123)</f>
        <v>1618</v>
      </c>
      <c r="I124" s="55"/>
      <c r="J124" s="51"/>
      <c r="K124" s="52"/>
      <c r="L124" s="53">
        <f>SUM(L114:L123)</f>
        <v>5</v>
      </c>
      <c r="M124" s="53">
        <f>SUM(M114:M123)</f>
        <v>268</v>
      </c>
      <c r="N124" s="53"/>
      <c r="O124" s="53">
        <f>SUM(O114:O123)</f>
        <v>352.8</v>
      </c>
      <c r="P124" s="142"/>
    </row>
    <row r="125" spans="1:16" ht="15.75" thickTop="1" thickBot="1"/>
    <row r="126" spans="1:16" ht="26.25" thickTop="1">
      <c r="A126" s="27" t="s">
        <v>292</v>
      </c>
      <c r="B126" s="28" t="s">
        <v>293</v>
      </c>
      <c r="C126" s="139"/>
      <c r="D126" s="29" t="s">
        <v>306</v>
      </c>
      <c r="E126" s="29" t="s">
        <v>307</v>
      </c>
      <c r="F126" s="29" t="s">
        <v>308</v>
      </c>
      <c r="G126" s="29"/>
      <c r="H126" s="29" t="s">
        <v>309</v>
      </c>
      <c r="I126" s="30"/>
      <c r="J126" s="139" t="s">
        <v>310</v>
      </c>
      <c r="K126" s="29" t="s">
        <v>306</v>
      </c>
      <c r="L126" s="29" t="s">
        <v>307</v>
      </c>
      <c r="M126" s="29" t="s">
        <v>308</v>
      </c>
      <c r="N126" s="29"/>
      <c r="O126" s="29" t="s">
        <v>311</v>
      </c>
      <c r="P126" s="31" t="s">
        <v>312</v>
      </c>
    </row>
    <row r="127" spans="1:16">
      <c r="A127" s="32">
        <v>10</v>
      </c>
      <c r="B127" s="33">
        <v>21839010</v>
      </c>
      <c r="C127" s="140"/>
      <c r="D127" s="56" t="s">
        <v>301</v>
      </c>
      <c r="E127" s="35">
        <v>2</v>
      </c>
      <c r="F127" s="36">
        <v>85</v>
      </c>
      <c r="G127" s="37" t="s">
        <v>7</v>
      </c>
      <c r="H127" s="38">
        <f t="shared" ref="H127:H129" si="26">E127*F127</f>
        <v>170</v>
      </c>
      <c r="I127" s="39"/>
      <c r="J127" s="140"/>
      <c r="K127" s="34" t="s">
        <v>12</v>
      </c>
      <c r="L127" s="40">
        <v>2</v>
      </c>
      <c r="M127" s="40">
        <v>85</v>
      </c>
      <c r="N127" s="41" t="s">
        <v>13</v>
      </c>
      <c r="O127" s="42">
        <f>L127*M127*0.8</f>
        <v>136</v>
      </c>
      <c r="P127" s="141">
        <f>(H137+O137)/(E137+(0.8*L137))</f>
        <v>84.12173913043479</v>
      </c>
    </row>
    <row r="128" spans="1:16" ht="15">
      <c r="A128" s="43"/>
      <c r="B128" s="43"/>
      <c r="C128" s="140"/>
      <c r="D128" s="34" t="s">
        <v>17</v>
      </c>
      <c r="E128" s="44">
        <v>1</v>
      </c>
      <c r="F128" s="45">
        <v>75</v>
      </c>
      <c r="G128" s="45" t="s">
        <v>11</v>
      </c>
      <c r="H128" s="38">
        <f t="shared" si="26"/>
        <v>75</v>
      </c>
      <c r="I128" s="46"/>
      <c r="J128" s="140"/>
      <c r="K128" s="56" t="s">
        <v>315</v>
      </c>
      <c r="L128" s="47">
        <v>2</v>
      </c>
      <c r="M128" s="40">
        <v>97</v>
      </c>
      <c r="N128" s="45" t="s">
        <v>13</v>
      </c>
      <c r="O128" s="42">
        <f t="shared" ref="O128:O136" si="27">L128*M128*0.8</f>
        <v>155.20000000000002</v>
      </c>
      <c r="P128" s="141"/>
    </row>
    <row r="129" spans="1:16" ht="15">
      <c r="A129" s="43"/>
      <c r="B129" s="43"/>
      <c r="C129" s="140"/>
      <c r="D129" s="56" t="s">
        <v>304</v>
      </c>
      <c r="E129" s="47">
        <v>3</v>
      </c>
      <c r="F129" s="40">
        <v>71</v>
      </c>
      <c r="G129" s="45" t="s">
        <v>7</v>
      </c>
      <c r="H129" s="38">
        <f t="shared" si="26"/>
        <v>213</v>
      </c>
      <c r="I129" s="46"/>
      <c r="J129" s="140"/>
      <c r="K129" s="56" t="s">
        <v>314</v>
      </c>
      <c r="L129" s="36">
        <v>2</v>
      </c>
      <c r="M129" s="37">
        <v>96</v>
      </c>
      <c r="N129" s="37" t="s">
        <v>13</v>
      </c>
      <c r="O129" s="42">
        <f t="shared" si="27"/>
        <v>153.60000000000002</v>
      </c>
      <c r="P129" s="141"/>
    </row>
    <row r="130" spans="1:16" ht="15">
      <c r="A130" s="43"/>
      <c r="B130" s="43"/>
      <c r="C130" s="140"/>
      <c r="D130" s="34" t="s">
        <v>19</v>
      </c>
      <c r="E130" s="35">
        <v>1</v>
      </c>
      <c r="F130" s="36">
        <v>76</v>
      </c>
      <c r="G130" s="37" t="s">
        <v>11</v>
      </c>
      <c r="H130" s="38">
        <f>E130*F130</f>
        <v>76</v>
      </c>
      <c r="I130" s="46"/>
      <c r="J130" s="140"/>
      <c r="K130" s="56" t="s">
        <v>335</v>
      </c>
      <c r="L130" s="36">
        <v>1</v>
      </c>
      <c r="M130" s="37">
        <v>70</v>
      </c>
      <c r="N130" s="37" t="s">
        <v>9</v>
      </c>
      <c r="O130" s="42">
        <f t="shared" si="27"/>
        <v>56</v>
      </c>
      <c r="P130" s="141"/>
    </row>
    <row r="131" spans="1:16" ht="15">
      <c r="A131" s="43"/>
      <c r="B131" s="43"/>
      <c r="C131" s="140"/>
      <c r="D131" s="34" t="s">
        <v>16</v>
      </c>
      <c r="E131" s="35">
        <v>2</v>
      </c>
      <c r="F131" s="37">
        <v>86</v>
      </c>
      <c r="G131" s="37" t="s">
        <v>11</v>
      </c>
      <c r="H131" s="38">
        <f t="shared" ref="H131:H136" si="28">E131*F131</f>
        <v>172</v>
      </c>
      <c r="I131" s="39"/>
      <c r="J131" s="140"/>
      <c r="K131" s="56" t="s">
        <v>336</v>
      </c>
      <c r="L131" s="40">
        <v>1</v>
      </c>
      <c r="M131" s="40">
        <v>89</v>
      </c>
      <c r="N131" s="45" t="s">
        <v>9</v>
      </c>
      <c r="O131" s="42">
        <f t="shared" si="27"/>
        <v>71.2</v>
      </c>
      <c r="P131" s="141"/>
    </row>
    <row r="132" spans="1:16" ht="15">
      <c r="A132" s="43"/>
      <c r="B132" s="43"/>
      <c r="C132" s="140"/>
      <c r="D132" s="34" t="s">
        <v>10</v>
      </c>
      <c r="E132" s="36">
        <v>1</v>
      </c>
      <c r="F132" s="36">
        <v>75</v>
      </c>
      <c r="G132" s="41" t="s">
        <v>11</v>
      </c>
      <c r="H132" s="38">
        <f t="shared" si="28"/>
        <v>75</v>
      </c>
      <c r="I132" s="46"/>
      <c r="J132" s="140"/>
      <c r="K132" s="56" t="s">
        <v>337</v>
      </c>
      <c r="L132" s="45">
        <v>2</v>
      </c>
      <c r="M132" s="45">
        <v>88</v>
      </c>
      <c r="N132" s="45" t="s">
        <v>13</v>
      </c>
      <c r="O132" s="42">
        <f t="shared" si="27"/>
        <v>140.80000000000001</v>
      </c>
      <c r="P132" s="141"/>
    </row>
    <row r="133" spans="1:16" ht="15">
      <c r="A133" s="43"/>
      <c r="B133" s="43"/>
      <c r="C133" s="140"/>
      <c r="D133" s="34" t="s">
        <v>14</v>
      </c>
      <c r="E133" s="36">
        <v>3</v>
      </c>
      <c r="F133" s="36">
        <v>87</v>
      </c>
      <c r="G133" s="41" t="s">
        <v>7</v>
      </c>
      <c r="H133" s="38">
        <f t="shared" si="28"/>
        <v>261</v>
      </c>
      <c r="I133" s="39"/>
      <c r="J133" s="140"/>
      <c r="K133" s="40"/>
      <c r="L133" s="45"/>
      <c r="M133" s="45"/>
      <c r="N133" s="45"/>
      <c r="O133" s="42">
        <f t="shared" si="27"/>
        <v>0</v>
      </c>
      <c r="P133" s="141"/>
    </row>
    <row r="134" spans="1:16" ht="15">
      <c r="A134" s="43"/>
      <c r="B134" s="43"/>
      <c r="C134" s="140"/>
      <c r="D134" s="34" t="s">
        <v>15</v>
      </c>
      <c r="E134" s="37">
        <v>2</v>
      </c>
      <c r="F134" s="37">
        <v>90</v>
      </c>
      <c r="G134" s="41" t="s">
        <v>7</v>
      </c>
      <c r="H134" s="38">
        <f t="shared" si="28"/>
        <v>180</v>
      </c>
      <c r="I134" s="39"/>
      <c r="J134" s="140"/>
      <c r="K134" s="40"/>
      <c r="L134" s="45"/>
      <c r="M134" s="45"/>
      <c r="N134" s="45"/>
      <c r="O134" s="42">
        <f t="shared" si="27"/>
        <v>0</v>
      </c>
      <c r="P134" s="141"/>
    </row>
    <row r="135" spans="1:16" ht="15">
      <c r="A135" s="43"/>
      <c r="B135" s="43"/>
      <c r="C135" s="140"/>
      <c r="D135" s="34"/>
      <c r="E135" s="48"/>
      <c r="F135" s="36"/>
      <c r="G135" s="41"/>
      <c r="H135" s="38">
        <f t="shared" si="28"/>
        <v>0</v>
      </c>
      <c r="I135" s="39"/>
      <c r="J135" s="140"/>
      <c r="K135" s="49"/>
      <c r="L135" s="37"/>
      <c r="M135" s="37"/>
      <c r="N135" s="37"/>
      <c r="O135" s="42">
        <f t="shared" si="27"/>
        <v>0</v>
      </c>
      <c r="P135" s="141"/>
    </row>
    <row r="136" spans="1:16" ht="15">
      <c r="A136" s="43"/>
      <c r="B136" s="43"/>
      <c r="C136" s="140"/>
      <c r="D136" s="56"/>
      <c r="E136" s="37"/>
      <c r="F136" s="37"/>
      <c r="G136" s="37"/>
      <c r="H136" s="38">
        <f t="shared" si="28"/>
        <v>0</v>
      </c>
      <c r="I136" s="39"/>
      <c r="J136" s="140"/>
      <c r="K136" s="36"/>
      <c r="L136" s="37"/>
      <c r="M136" s="37"/>
      <c r="N136" s="37"/>
      <c r="O136" s="42">
        <f t="shared" si="27"/>
        <v>0</v>
      </c>
      <c r="P136" s="141"/>
    </row>
    <row r="137" spans="1:16" ht="15.75" thickBot="1">
      <c r="A137" s="50"/>
      <c r="B137" s="50"/>
      <c r="C137" s="51"/>
      <c r="D137" s="52"/>
      <c r="E137" s="53">
        <f>SUM(E127:E136)</f>
        <v>15</v>
      </c>
      <c r="F137" s="53">
        <f>SUM(F127:F136)</f>
        <v>645</v>
      </c>
      <c r="G137" s="53"/>
      <c r="H137" s="54">
        <f>SUM(H127:H136)</f>
        <v>1222</v>
      </c>
      <c r="I137" s="55"/>
      <c r="J137" s="51"/>
      <c r="K137" s="52"/>
      <c r="L137" s="53">
        <f>SUM(L127:L136)</f>
        <v>10</v>
      </c>
      <c r="M137" s="53">
        <f>SUM(M127:M136)</f>
        <v>525</v>
      </c>
      <c r="N137" s="53"/>
      <c r="O137" s="53">
        <f>SUM(O127:O136)</f>
        <v>712.80000000000018</v>
      </c>
      <c r="P137" s="142"/>
    </row>
    <row r="138" spans="1:16" ht="15.75" thickTop="1" thickBot="1"/>
    <row r="139" spans="1:16" ht="26.25" thickTop="1">
      <c r="A139" s="27" t="s">
        <v>292</v>
      </c>
      <c r="B139" s="28" t="s">
        <v>293</v>
      </c>
      <c r="C139" s="139"/>
      <c r="D139" s="29" t="s">
        <v>306</v>
      </c>
      <c r="E139" s="29" t="s">
        <v>307</v>
      </c>
      <c r="F139" s="29" t="s">
        <v>308</v>
      </c>
      <c r="G139" s="29"/>
      <c r="H139" s="29" t="s">
        <v>309</v>
      </c>
      <c r="I139" s="30"/>
      <c r="J139" s="139" t="s">
        <v>310</v>
      </c>
      <c r="K139" s="29" t="s">
        <v>306</v>
      </c>
      <c r="L139" s="29" t="s">
        <v>307</v>
      </c>
      <c r="M139" s="29" t="s">
        <v>308</v>
      </c>
      <c r="N139" s="29"/>
      <c r="O139" s="29" t="s">
        <v>311</v>
      </c>
      <c r="P139" s="31" t="s">
        <v>312</v>
      </c>
    </row>
    <row r="140" spans="1:16">
      <c r="A140" s="32">
        <v>11</v>
      </c>
      <c r="B140" s="33">
        <v>21839011</v>
      </c>
      <c r="C140" s="140"/>
      <c r="D140" s="56" t="s">
        <v>323</v>
      </c>
      <c r="E140" s="35">
        <v>2</v>
      </c>
      <c r="F140" s="36">
        <v>92</v>
      </c>
      <c r="G140" s="37" t="s">
        <v>7</v>
      </c>
      <c r="H140" s="38">
        <f t="shared" ref="H140:H142" si="29">E140*F140</f>
        <v>184</v>
      </c>
      <c r="I140" s="39"/>
      <c r="J140" s="140"/>
      <c r="K140" s="34" t="s">
        <v>338</v>
      </c>
      <c r="L140" s="40">
        <v>1</v>
      </c>
      <c r="M140" s="40">
        <v>80</v>
      </c>
      <c r="N140" s="59" t="s">
        <v>9</v>
      </c>
      <c r="O140" s="42">
        <f>L140*M140*0.8</f>
        <v>64</v>
      </c>
      <c r="P140" s="141">
        <f>(H150+O150)/(E150+(0.8*L150))</f>
        <v>80.614678899082577</v>
      </c>
    </row>
    <row r="141" spans="1:16" ht="15">
      <c r="A141" s="43"/>
      <c r="B141" s="43"/>
      <c r="C141" s="140"/>
      <c r="D141" s="56" t="s">
        <v>17</v>
      </c>
      <c r="E141" s="44">
        <v>1</v>
      </c>
      <c r="F141" s="45">
        <v>75</v>
      </c>
      <c r="G141" s="45" t="s">
        <v>11</v>
      </c>
      <c r="H141" s="38">
        <f t="shared" si="29"/>
        <v>75</v>
      </c>
      <c r="I141" s="46"/>
      <c r="J141" s="140"/>
      <c r="K141" s="56" t="s">
        <v>337</v>
      </c>
      <c r="L141" s="47">
        <v>2</v>
      </c>
      <c r="M141" s="40">
        <v>86</v>
      </c>
      <c r="N141" s="59" t="s">
        <v>13</v>
      </c>
      <c r="O141" s="42">
        <f t="shared" ref="O141:O149" si="30">L141*M141*0.8</f>
        <v>137.6</v>
      </c>
      <c r="P141" s="141"/>
    </row>
    <row r="142" spans="1:16" ht="15">
      <c r="A142" s="43"/>
      <c r="B142" s="43"/>
      <c r="C142" s="140"/>
      <c r="D142" s="34" t="s">
        <v>304</v>
      </c>
      <c r="E142" s="47">
        <v>3</v>
      </c>
      <c r="F142" s="40">
        <v>60</v>
      </c>
      <c r="G142" s="45" t="s">
        <v>7</v>
      </c>
      <c r="H142" s="38">
        <f t="shared" si="29"/>
        <v>180</v>
      </c>
      <c r="I142" s="46"/>
      <c r="J142" s="140"/>
      <c r="K142" s="36" t="s">
        <v>314</v>
      </c>
      <c r="L142" s="36">
        <v>1</v>
      </c>
      <c r="M142" s="37">
        <v>81</v>
      </c>
      <c r="N142" s="59" t="s">
        <v>13</v>
      </c>
      <c r="O142" s="42">
        <f t="shared" si="30"/>
        <v>64.8</v>
      </c>
      <c r="P142" s="141"/>
    </row>
    <row r="143" spans="1:16" ht="15">
      <c r="A143" s="43"/>
      <c r="B143" s="43"/>
      <c r="C143" s="140"/>
      <c r="D143" s="34" t="s">
        <v>19</v>
      </c>
      <c r="E143" s="35">
        <v>1</v>
      </c>
      <c r="F143" s="36">
        <v>87</v>
      </c>
      <c r="G143" s="37" t="s">
        <v>11</v>
      </c>
      <c r="H143" s="38">
        <f>E143*F143</f>
        <v>87</v>
      </c>
      <c r="I143" s="46"/>
      <c r="J143" s="140"/>
      <c r="K143" s="36" t="s">
        <v>315</v>
      </c>
      <c r="L143" s="36">
        <v>2</v>
      </c>
      <c r="M143" s="37">
        <v>80</v>
      </c>
      <c r="N143" s="59" t="s">
        <v>13</v>
      </c>
      <c r="O143" s="42">
        <f t="shared" si="30"/>
        <v>128</v>
      </c>
      <c r="P143" s="141"/>
    </row>
    <row r="144" spans="1:16" ht="15">
      <c r="A144" s="43"/>
      <c r="B144" s="43"/>
      <c r="C144" s="140"/>
      <c r="D144" s="34" t="s">
        <v>317</v>
      </c>
      <c r="E144" s="35">
        <v>2</v>
      </c>
      <c r="F144" s="37">
        <v>82</v>
      </c>
      <c r="G144" s="37" t="s">
        <v>7</v>
      </c>
      <c r="H144" s="38">
        <f t="shared" ref="H144:H149" si="31">E144*F144</f>
        <v>164</v>
      </c>
      <c r="I144" s="39"/>
      <c r="J144" s="140"/>
      <c r="K144" s="40"/>
      <c r="L144" s="40"/>
      <c r="M144" s="40"/>
      <c r="N144" s="45"/>
      <c r="O144" s="42">
        <f t="shared" si="30"/>
        <v>0</v>
      </c>
      <c r="P144" s="141"/>
    </row>
    <row r="145" spans="1:17" ht="15">
      <c r="A145" s="43"/>
      <c r="B145" s="43"/>
      <c r="C145" s="140"/>
      <c r="D145" s="56" t="s">
        <v>10</v>
      </c>
      <c r="E145" s="36">
        <v>1</v>
      </c>
      <c r="F145" s="36">
        <v>75</v>
      </c>
      <c r="G145" s="41" t="s">
        <v>11</v>
      </c>
      <c r="H145" s="38">
        <f t="shared" si="31"/>
        <v>75</v>
      </c>
      <c r="I145" s="46"/>
      <c r="J145" s="140"/>
      <c r="K145" s="40"/>
      <c r="L145" s="45"/>
      <c r="M145" s="45"/>
      <c r="N145" s="45"/>
      <c r="O145" s="42">
        <f t="shared" si="30"/>
        <v>0</v>
      </c>
      <c r="P145" s="141"/>
    </row>
    <row r="146" spans="1:17" ht="15">
      <c r="A146" s="43"/>
      <c r="B146" s="43"/>
      <c r="C146" s="140"/>
      <c r="D146" s="56" t="s">
        <v>14</v>
      </c>
      <c r="E146" s="36">
        <v>3</v>
      </c>
      <c r="F146" s="36">
        <v>84</v>
      </c>
      <c r="G146" s="41" t="s">
        <v>7</v>
      </c>
      <c r="H146" s="38">
        <f t="shared" si="31"/>
        <v>252</v>
      </c>
      <c r="I146" s="39"/>
      <c r="J146" s="140"/>
      <c r="K146" s="40"/>
      <c r="L146" s="45"/>
      <c r="M146" s="45"/>
      <c r="N146" s="45"/>
      <c r="O146" s="42">
        <f t="shared" si="30"/>
        <v>0</v>
      </c>
      <c r="P146" s="141"/>
    </row>
    <row r="147" spans="1:17" ht="15">
      <c r="A147" s="43"/>
      <c r="B147" s="43"/>
      <c r="C147" s="140"/>
      <c r="D147" s="56" t="s">
        <v>15</v>
      </c>
      <c r="E147" s="37">
        <v>2</v>
      </c>
      <c r="F147" s="37">
        <v>90</v>
      </c>
      <c r="G147" s="41" t="s">
        <v>7</v>
      </c>
      <c r="H147" s="38">
        <f t="shared" si="31"/>
        <v>180</v>
      </c>
      <c r="I147" s="39"/>
      <c r="J147" s="140"/>
      <c r="K147" s="40"/>
      <c r="L147" s="45"/>
      <c r="M147" s="45"/>
      <c r="N147" s="45"/>
      <c r="O147" s="42">
        <f t="shared" si="30"/>
        <v>0</v>
      </c>
      <c r="P147" s="141"/>
    </row>
    <row r="148" spans="1:17" ht="15">
      <c r="A148" s="43"/>
      <c r="B148" s="43"/>
      <c r="C148" s="140"/>
      <c r="D148" s="56" t="s">
        <v>16</v>
      </c>
      <c r="E148" s="48">
        <v>2</v>
      </c>
      <c r="F148" s="36">
        <v>83</v>
      </c>
      <c r="G148" s="41" t="s">
        <v>11</v>
      </c>
      <c r="H148" s="38">
        <f t="shared" si="31"/>
        <v>166</v>
      </c>
      <c r="I148" s="39"/>
      <c r="J148" s="140"/>
      <c r="K148" s="49"/>
      <c r="L148" s="37"/>
      <c r="M148" s="37"/>
      <c r="N148" s="37"/>
      <c r="O148" s="42">
        <f t="shared" si="30"/>
        <v>0</v>
      </c>
      <c r="P148" s="141"/>
    </row>
    <row r="149" spans="1:17" ht="15">
      <c r="A149" s="43"/>
      <c r="B149" s="43"/>
      <c r="C149" s="140"/>
      <c r="D149" s="56"/>
      <c r="E149" s="37"/>
      <c r="F149" s="37"/>
      <c r="G149" s="37"/>
      <c r="H149" s="38">
        <f t="shared" si="31"/>
        <v>0</v>
      </c>
      <c r="I149" s="39"/>
      <c r="J149" s="140"/>
      <c r="K149" s="36"/>
      <c r="L149" s="37"/>
      <c r="M149" s="37"/>
      <c r="N149" s="37"/>
      <c r="O149" s="42">
        <f t="shared" si="30"/>
        <v>0</v>
      </c>
      <c r="P149" s="141"/>
    </row>
    <row r="150" spans="1:17" ht="15.75" thickBot="1">
      <c r="A150" s="50"/>
      <c r="B150" s="50"/>
      <c r="C150" s="51"/>
      <c r="D150" s="52"/>
      <c r="E150" s="53">
        <f>SUM(E140:E149)</f>
        <v>17</v>
      </c>
      <c r="F150" s="53">
        <f>SUM(F140:F149)</f>
        <v>728</v>
      </c>
      <c r="G150" s="53"/>
      <c r="H150" s="54">
        <f>SUM(H140:H149)</f>
        <v>1363</v>
      </c>
      <c r="I150" s="55"/>
      <c r="J150" s="51"/>
      <c r="K150" s="52"/>
      <c r="L150" s="53">
        <f>SUM(L140:L149)</f>
        <v>6</v>
      </c>
      <c r="M150" s="53">
        <f>SUM(M140:M149)</f>
        <v>327</v>
      </c>
      <c r="N150" s="53"/>
      <c r="O150" s="53">
        <f>SUM(O140:O149)</f>
        <v>394.4</v>
      </c>
      <c r="P150" s="142"/>
    </row>
    <row r="151" spans="1:17" ht="15.75" thickTop="1" thickBot="1"/>
    <row r="152" spans="1:17" ht="26.25" thickTop="1">
      <c r="A152" s="27" t="s">
        <v>292</v>
      </c>
      <c r="B152" s="28" t="s">
        <v>293</v>
      </c>
      <c r="C152" s="139"/>
      <c r="D152" s="29" t="s">
        <v>306</v>
      </c>
      <c r="E152" s="29" t="s">
        <v>307</v>
      </c>
      <c r="F152" s="29" t="s">
        <v>308</v>
      </c>
      <c r="G152" s="29"/>
      <c r="H152" s="29" t="s">
        <v>309</v>
      </c>
      <c r="I152" s="30"/>
      <c r="J152" s="139" t="s">
        <v>310</v>
      </c>
      <c r="K152" s="29" t="s">
        <v>306</v>
      </c>
      <c r="L152" s="29" t="s">
        <v>307</v>
      </c>
      <c r="M152" s="29" t="s">
        <v>308</v>
      </c>
      <c r="N152" s="29"/>
      <c r="O152" s="29" t="s">
        <v>311</v>
      </c>
      <c r="P152" s="31" t="s">
        <v>312</v>
      </c>
    </row>
    <row r="153" spans="1:17">
      <c r="A153" s="32">
        <v>12</v>
      </c>
      <c r="B153" s="33">
        <v>21839012</v>
      </c>
      <c r="C153" s="140"/>
      <c r="D153" s="56" t="s">
        <v>313</v>
      </c>
      <c r="E153" s="35">
        <v>2</v>
      </c>
      <c r="F153" s="36">
        <v>88</v>
      </c>
      <c r="G153" s="37" t="s">
        <v>7</v>
      </c>
      <c r="H153" s="38">
        <f t="shared" ref="H153:H155" si="32">E153*F153</f>
        <v>176</v>
      </c>
      <c r="I153" s="39"/>
      <c r="J153" s="140"/>
      <c r="K153" s="34" t="s">
        <v>323</v>
      </c>
      <c r="L153" s="40">
        <v>2</v>
      </c>
      <c r="M153" s="40">
        <v>90</v>
      </c>
      <c r="N153" s="34" t="s">
        <v>316</v>
      </c>
      <c r="O153" s="42">
        <f>L153*M153*0.8</f>
        <v>144</v>
      </c>
      <c r="P153" s="141">
        <f>(H163+O163)/(E163+(0.8*L163))</f>
        <v>78.461538461538467</v>
      </c>
    </row>
    <row r="154" spans="1:17" ht="15">
      <c r="A154" s="43"/>
      <c r="B154" s="43"/>
      <c r="C154" s="140"/>
      <c r="D154" s="56" t="s">
        <v>17</v>
      </c>
      <c r="E154" s="44">
        <v>1</v>
      </c>
      <c r="F154" s="45">
        <v>75</v>
      </c>
      <c r="G154" s="45" t="s">
        <v>11</v>
      </c>
      <c r="H154" s="38">
        <f t="shared" si="32"/>
        <v>75</v>
      </c>
      <c r="I154" s="46"/>
      <c r="J154" s="140"/>
      <c r="K154" s="56" t="s">
        <v>315</v>
      </c>
      <c r="L154" s="60">
        <v>2</v>
      </c>
      <c r="M154" s="61">
        <v>53</v>
      </c>
      <c r="N154" s="45" t="s">
        <v>316</v>
      </c>
      <c r="O154" s="42">
        <f t="shared" ref="O154:O162" si="33">L154*M154*0.8</f>
        <v>84.800000000000011</v>
      </c>
      <c r="P154" s="141"/>
      <c r="Q154" s="62"/>
    </row>
    <row r="155" spans="1:17" ht="15">
      <c r="A155" s="43"/>
      <c r="B155" s="43"/>
      <c r="C155" s="140"/>
      <c r="D155" s="56" t="s">
        <v>304</v>
      </c>
      <c r="E155" s="47">
        <v>3</v>
      </c>
      <c r="F155" s="40">
        <v>60</v>
      </c>
      <c r="G155" s="45" t="s">
        <v>7</v>
      </c>
      <c r="H155" s="38">
        <f t="shared" si="32"/>
        <v>180</v>
      </c>
      <c r="I155" s="46"/>
      <c r="J155" s="140"/>
      <c r="K155" s="34" t="s">
        <v>337</v>
      </c>
      <c r="L155" s="36">
        <v>2</v>
      </c>
      <c r="M155" s="37">
        <v>87</v>
      </c>
      <c r="N155" s="59" t="s">
        <v>13</v>
      </c>
      <c r="O155" s="42">
        <f t="shared" si="33"/>
        <v>139.20000000000002</v>
      </c>
      <c r="P155" s="141"/>
    </row>
    <row r="156" spans="1:17" ht="15">
      <c r="A156" s="43"/>
      <c r="B156" s="43"/>
      <c r="C156" s="140"/>
      <c r="D156" s="34" t="s">
        <v>15</v>
      </c>
      <c r="E156" s="35">
        <v>2</v>
      </c>
      <c r="F156" s="36">
        <v>90</v>
      </c>
      <c r="G156" s="37" t="s">
        <v>7</v>
      </c>
      <c r="H156" s="38">
        <f>E156*F156</f>
        <v>180</v>
      </c>
      <c r="I156" s="46"/>
      <c r="J156" s="140"/>
      <c r="K156" s="56" t="s">
        <v>333</v>
      </c>
      <c r="L156" s="36">
        <v>2</v>
      </c>
      <c r="M156" s="37">
        <v>85</v>
      </c>
      <c r="N156" s="59" t="s">
        <v>13</v>
      </c>
      <c r="O156" s="42">
        <f t="shared" si="33"/>
        <v>136</v>
      </c>
      <c r="P156" s="141"/>
    </row>
    <row r="157" spans="1:17" ht="15">
      <c r="A157" s="43"/>
      <c r="B157" s="43"/>
      <c r="C157" s="140"/>
      <c r="D157" s="34" t="s">
        <v>16</v>
      </c>
      <c r="E157" s="35">
        <v>2</v>
      </c>
      <c r="F157" s="37">
        <v>90</v>
      </c>
      <c r="G157" s="37" t="s">
        <v>11</v>
      </c>
      <c r="H157" s="38">
        <f t="shared" ref="H157:H162" si="34">E157*F157</f>
        <v>180</v>
      </c>
      <c r="I157" s="39"/>
      <c r="J157" s="140"/>
      <c r="K157" s="40"/>
      <c r="L157" s="40"/>
      <c r="M157" s="40"/>
      <c r="N157" s="45"/>
      <c r="O157" s="42">
        <f t="shared" si="33"/>
        <v>0</v>
      </c>
      <c r="P157" s="141"/>
    </row>
    <row r="158" spans="1:17" ht="15">
      <c r="A158" s="43"/>
      <c r="B158" s="43"/>
      <c r="C158" s="140"/>
      <c r="D158" s="34" t="s">
        <v>19</v>
      </c>
      <c r="E158" s="36">
        <v>1</v>
      </c>
      <c r="F158" s="36">
        <v>75</v>
      </c>
      <c r="G158" s="41" t="s">
        <v>11</v>
      </c>
      <c r="H158" s="38">
        <f t="shared" si="34"/>
        <v>75</v>
      </c>
      <c r="I158" s="46"/>
      <c r="J158" s="140"/>
      <c r="K158" s="40"/>
      <c r="L158" s="45"/>
      <c r="M158" s="45"/>
      <c r="N158" s="45"/>
      <c r="O158" s="42">
        <f t="shared" si="33"/>
        <v>0</v>
      </c>
      <c r="P158" s="141"/>
    </row>
    <row r="159" spans="1:17" ht="15">
      <c r="A159" s="43"/>
      <c r="B159" s="43"/>
      <c r="C159" s="140"/>
      <c r="D159" s="34" t="s">
        <v>10</v>
      </c>
      <c r="E159" s="36">
        <v>1</v>
      </c>
      <c r="F159" s="36">
        <v>75</v>
      </c>
      <c r="G159" s="41" t="s">
        <v>11</v>
      </c>
      <c r="H159" s="38">
        <f t="shared" si="34"/>
        <v>75</v>
      </c>
      <c r="I159" s="39"/>
      <c r="J159" s="140"/>
      <c r="K159" s="40"/>
      <c r="L159" s="45"/>
      <c r="M159" s="45"/>
      <c r="N159" s="45"/>
      <c r="O159" s="42">
        <f t="shared" si="33"/>
        <v>0</v>
      </c>
      <c r="P159" s="141"/>
    </row>
    <row r="160" spans="1:17" ht="15">
      <c r="A160" s="43"/>
      <c r="B160" s="43"/>
      <c r="C160" s="140"/>
      <c r="D160" s="34" t="s">
        <v>14</v>
      </c>
      <c r="E160" s="37">
        <v>3</v>
      </c>
      <c r="F160" s="37">
        <v>73</v>
      </c>
      <c r="G160" s="41" t="s">
        <v>7</v>
      </c>
      <c r="H160" s="38">
        <f t="shared" si="34"/>
        <v>219</v>
      </c>
      <c r="I160" s="39"/>
      <c r="J160" s="140"/>
      <c r="K160" s="40"/>
      <c r="L160" s="45"/>
      <c r="M160" s="45"/>
      <c r="N160" s="45"/>
      <c r="O160" s="42">
        <f t="shared" si="33"/>
        <v>0</v>
      </c>
      <c r="P160" s="141"/>
    </row>
    <row r="161" spans="1:16" ht="15">
      <c r="A161" s="43"/>
      <c r="B161" s="43"/>
      <c r="C161" s="140"/>
      <c r="D161" s="34" t="s">
        <v>317</v>
      </c>
      <c r="E161" s="48">
        <v>2</v>
      </c>
      <c r="F161" s="36">
        <v>86</v>
      </c>
      <c r="G161" s="41" t="s">
        <v>7</v>
      </c>
      <c r="H161" s="38">
        <f t="shared" si="34"/>
        <v>172</v>
      </c>
      <c r="I161" s="39"/>
      <c r="J161" s="140"/>
      <c r="K161" s="49"/>
      <c r="L161" s="37"/>
      <c r="M161" s="37"/>
      <c r="N161" s="37"/>
      <c r="O161" s="42">
        <f t="shared" si="33"/>
        <v>0</v>
      </c>
      <c r="P161" s="141"/>
    </row>
    <row r="162" spans="1:16" ht="15">
      <c r="A162" s="43"/>
      <c r="B162" s="43"/>
      <c r="C162" s="140"/>
      <c r="D162" s="56"/>
      <c r="E162" s="37"/>
      <c r="F162" s="37"/>
      <c r="G162" s="37"/>
      <c r="H162" s="38">
        <f t="shared" si="34"/>
        <v>0</v>
      </c>
      <c r="I162" s="39"/>
      <c r="J162" s="140"/>
      <c r="K162" s="36"/>
      <c r="L162" s="37"/>
      <c r="M162" s="37"/>
      <c r="N162" s="37"/>
      <c r="O162" s="42">
        <f t="shared" si="33"/>
        <v>0</v>
      </c>
      <c r="P162" s="141"/>
    </row>
    <row r="163" spans="1:16" ht="15.75" thickBot="1">
      <c r="A163" s="50"/>
      <c r="B163" s="50"/>
      <c r="C163" s="51"/>
      <c r="D163" s="52"/>
      <c r="E163" s="53">
        <f>SUM(E153:E162)</f>
        <v>17</v>
      </c>
      <c r="F163" s="53">
        <f>SUM(F153:F162)</f>
        <v>712</v>
      </c>
      <c r="G163" s="53"/>
      <c r="H163" s="54">
        <f>SUM(H153:H162)</f>
        <v>1332</v>
      </c>
      <c r="I163" s="55"/>
      <c r="J163" s="51"/>
      <c r="K163" s="52"/>
      <c r="L163" s="53">
        <f>SUM(L153:L162)</f>
        <v>8</v>
      </c>
      <c r="M163" s="53">
        <f>SUM(M153:M162)</f>
        <v>315</v>
      </c>
      <c r="N163" s="53"/>
      <c r="O163" s="53">
        <f>SUM(O153:O162)</f>
        <v>504</v>
      </c>
      <c r="P163" s="142"/>
    </row>
    <row r="164" spans="1:16" ht="15.75" thickTop="1" thickBot="1"/>
    <row r="165" spans="1:16" ht="26.25" thickTop="1">
      <c r="A165" s="27" t="s">
        <v>292</v>
      </c>
      <c r="B165" s="28" t="s">
        <v>293</v>
      </c>
      <c r="C165" s="139"/>
      <c r="D165" s="29" t="s">
        <v>306</v>
      </c>
      <c r="E165" s="29" t="s">
        <v>307</v>
      </c>
      <c r="F165" s="29" t="s">
        <v>308</v>
      </c>
      <c r="G165" s="29"/>
      <c r="H165" s="29" t="s">
        <v>309</v>
      </c>
      <c r="I165" s="30"/>
      <c r="J165" s="139" t="s">
        <v>310</v>
      </c>
      <c r="K165" s="29" t="s">
        <v>306</v>
      </c>
      <c r="L165" s="29" t="s">
        <v>307</v>
      </c>
      <c r="M165" s="29" t="s">
        <v>308</v>
      </c>
      <c r="N165" s="29"/>
      <c r="O165" s="29" t="s">
        <v>311</v>
      </c>
      <c r="P165" s="31" t="s">
        <v>312</v>
      </c>
    </row>
    <row r="166" spans="1:16">
      <c r="A166" s="32">
        <v>13</v>
      </c>
      <c r="B166" s="33">
        <v>21839013</v>
      </c>
      <c r="C166" s="140"/>
      <c r="D166" s="56" t="s">
        <v>301</v>
      </c>
      <c r="E166" s="35">
        <v>2</v>
      </c>
      <c r="F166" s="36">
        <v>87</v>
      </c>
      <c r="G166" s="59" t="s">
        <v>7</v>
      </c>
      <c r="H166" s="38">
        <f t="shared" ref="H166" si="35">E166*F166</f>
        <v>174</v>
      </c>
      <c r="I166" s="39"/>
      <c r="J166" s="140"/>
      <c r="K166" s="56" t="s">
        <v>8</v>
      </c>
      <c r="L166" s="44">
        <v>1</v>
      </c>
      <c r="M166" s="45">
        <v>87</v>
      </c>
      <c r="N166" s="59" t="s">
        <v>9</v>
      </c>
      <c r="O166" s="42">
        <f t="shared" ref="O166:O175" si="36">L166*M166*0.8</f>
        <v>69.600000000000009</v>
      </c>
      <c r="P166" s="141">
        <f>(H176+O176)/(E176+(0.8*L176))</f>
        <v>83.43564356435644</v>
      </c>
    </row>
    <row r="167" spans="1:16" ht="15">
      <c r="A167" s="43"/>
      <c r="B167" s="43"/>
      <c r="C167" s="140"/>
      <c r="D167" s="34" t="s">
        <v>17</v>
      </c>
      <c r="E167" s="35">
        <v>1</v>
      </c>
      <c r="F167" s="36">
        <v>72</v>
      </c>
      <c r="G167" s="41" t="s">
        <v>11</v>
      </c>
      <c r="H167" s="38">
        <f>L166*M166</f>
        <v>87</v>
      </c>
      <c r="I167" s="46"/>
      <c r="J167" s="140"/>
      <c r="K167" s="34" t="s">
        <v>315</v>
      </c>
      <c r="L167" s="47">
        <v>2</v>
      </c>
      <c r="M167" s="40">
        <v>98</v>
      </c>
      <c r="N167" s="59" t="s">
        <v>13</v>
      </c>
      <c r="O167" s="42">
        <f t="shared" si="36"/>
        <v>156.80000000000001</v>
      </c>
      <c r="P167" s="141"/>
    </row>
    <row r="168" spans="1:16" ht="15">
      <c r="A168" s="43"/>
      <c r="B168" s="43"/>
      <c r="C168" s="140"/>
      <c r="D168" s="34" t="s">
        <v>304</v>
      </c>
      <c r="E168" s="35">
        <v>3</v>
      </c>
      <c r="F168" s="37">
        <v>70</v>
      </c>
      <c r="G168" s="59" t="s">
        <v>7</v>
      </c>
      <c r="H168" s="38">
        <f>L167*M167</f>
        <v>196</v>
      </c>
      <c r="I168" s="46"/>
      <c r="J168" s="140"/>
      <c r="K168" s="34" t="s">
        <v>302</v>
      </c>
      <c r="L168" s="36">
        <v>2</v>
      </c>
      <c r="M168" s="36">
        <v>82</v>
      </c>
      <c r="N168" s="59" t="s">
        <v>13</v>
      </c>
      <c r="O168" s="42">
        <f t="shared" si="36"/>
        <v>131.20000000000002</v>
      </c>
      <c r="P168" s="141"/>
    </row>
    <row r="169" spans="1:16" ht="15">
      <c r="A169" s="43"/>
      <c r="B169" s="43"/>
      <c r="C169" s="140"/>
      <c r="D169" s="34" t="s">
        <v>19</v>
      </c>
      <c r="E169" s="36">
        <v>1</v>
      </c>
      <c r="F169" s="36">
        <v>80</v>
      </c>
      <c r="G169" s="41" t="s">
        <v>11</v>
      </c>
      <c r="H169" s="38">
        <f>E167*F167</f>
        <v>72</v>
      </c>
      <c r="I169" s="46"/>
      <c r="J169" s="140"/>
      <c r="K169" s="56" t="s">
        <v>319</v>
      </c>
      <c r="L169" s="36">
        <v>2</v>
      </c>
      <c r="M169" s="37">
        <v>83</v>
      </c>
      <c r="N169" s="59" t="s">
        <v>13</v>
      </c>
      <c r="O169" s="42">
        <f t="shared" si="36"/>
        <v>132.80000000000001</v>
      </c>
      <c r="P169" s="141"/>
    </row>
    <row r="170" spans="1:16" ht="15">
      <c r="A170" s="43"/>
      <c r="B170" s="43"/>
      <c r="C170" s="140"/>
      <c r="D170" s="34" t="s">
        <v>10</v>
      </c>
      <c r="E170" s="37">
        <v>1</v>
      </c>
      <c r="F170" s="37">
        <v>70</v>
      </c>
      <c r="G170" s="41" t="s">
        <v>11</v>
      </c>
      <c r="H170" s="38">
        <f>E168*F168</f>
        <v>210</v>
      </c>
      <c r="I170" s="39"/>
      <c r="J170" s="140"/>
      <c r="K170" s="56" t="s">
        <v>331</v>
      </c>
      <c r="L170" s="40">
        <v>2</v>
      </c>
      <c r="M170" s="40">
        <v>75</v>
      </c>
      <c r="N170" s="59" t="s">
        <v>13</v>
      </c>
      <c r="O170" s="42">
        <f t="shared" si="36"/>
        <v>120</v>
      </c>
      <c r="P170" s="141"/>
    </row>
    <row r="171" spans="1:16" ht="15">
      <c r="A171" s="43"/>
      <c r="B171" s="43"/>
      <c r="C171" s="140"/>
      <c r="D171" s="34" t="s">
        <v>14</v>
      </c>
      <c r="E171" s="48">
        <v>3</v>
      </c>
      <c r="F171" s="36">
        <v>76</v>
      </c>
      <c r="G171" s="59" t="s">
        <v>7</v>
      </c>
      <c r="H171" s="38">
        <f>L168*M168</f>
        <v>164</v>
      </c>
      <c r="I171" s="46"/>
      <c r="J171" s="140"/>
      <c r="K171" s="40"/>
      <c r="L171" s="45"/>
      <c r="M171" s="45"/>
      <c r="N171" s="45"/>
      <c r="O171" s="42">
        <f t="shared" si="36"/>
        <v>0</v>
      </c>
      <c r="P171" s="141"/>
    </row>
    <row r="172" spans="1:16" ht="15">
      <c r="A172" s="43"/>
      <c r="B172" s="43"/>
      <c r="C172" s="140"/>
      <c r="D172" s="56" t="s">
        <v>16</v>
      </c>
      <c r="E172" s="37">
        <v>2</v>
      </c>
      <c r="F172" s="37">
        <v>86</v>
      </c>
      <c r="G172" s="41" t="s">
        <v>11</v>
      </c>
      <c r="H172" s="38">
        <f t="shared" ref="H172:H175" si="37">E172*F172</f>
        <v>172</v>
      </c>
      <c r="I172" s="39"/>
      <c r="J172" s="140"/>
      <c r="K172" s="40"/>
      <c r="L172" s="45"/>
      <c r="M172" s="45"/>
      <c r="N172" s="45"/>
      <c r="O172" s="42">
        <f t="shared" si="36"/>
        <v>0</v>
      </c>
      <c r="P172" s="141"/>
    </row>
    <row r="173" spans="1:16" ht="15">
      <c r="A173" s="43"/>
      <c r="B173" s="43"/>
      <c r="C173" s="140"/>
      <c r="D173" s="34"/>
      <c r="E173" s="37"/>
      <c r="F173" s="37"/>
      <c r="G173" s="41"/>
      <c r="H173" s="38">
        <f t="shared" si="37"/>
        <v>0</v>
      </c>
      <c r="I173" s="39"/>
      <c r="J173" s="140"/>
      <c r="K173" s="40"/>
      <c r="L173" s="45"/>
      <c r="M173" s="45"/>
      <c r="N173" s="45"/>
      <c r="O173" s="42">
        <f t="shared" si="36"/>
        <v>0</v>
      </c>
      <c r="P173" s="141"/>
    </row>
    <row r="174" spans="1:16" ht="15">
      <c r="A174" s="43"/>
      <c r="B174" s="43"/>
      <c r="C174" s="140"/>
      <c r="D174" s="34"/>
      <c r="E174" s="48"/>
      <c r="F174" s="36"/>
      <c r="G174" s="41"/>
      <c r="H174" s="38">
        <f t="shared" si="37"/>
        <v>0</v>
      </c>
      <c r="I174" s="39"/>
      <c r="J174" s="140"/>
      <c r="K174" s="49"/>
      <c r="L174" s="37"/>
      <c r="M174" s="37"/>
      <c r="N174" s="37"/>
      <c r="O174" s="42">
        <f t="shared" si="36"/>
        <v>0</v>
      </c>
      <c r="P174" s="141"/>
    </row>
    <row r="175" spans="1:16" ht="15">
      <c r="A175" s="43"/>
      <c r="B175" s="43"/>
      <c r="C175" s="140"/>
      <c r="D175" s="56"/>
      <c r="E175" s="37"/>
      <c r="F175" s="37"/>
      <c r="G175" s="37"/>
      <c r="H175" s="38">
        <f t="shared" si="37"/>
        <v>0</v>
      </c>
      <c r="I175" s="39"/>
      <c r="J175" s="140"/>
      <c r="K175" s="36"/>
      <c r="L175" s="37"/>
      <c r="M175" s="37"/>
      <c r="N175" s="37"/>
      <c r="O175" s="42">
        <f t="shared" si="36"/>
        <v>0</v>
      </c>
      <c r="P175" s="141"/>
    </row>
    <row r="176" spans="1:16" ht="15.75" thickBot="1">
      <c r="A176" s="50"/>
      <c r="B176" s="50"/>
      <c r="C176" s="51"/>
      <c r="D176" s="52"/>
      <c r="E176" s="53">
        <f>SUM(E166:E175)</f>
        <v>13</v>
      </c>
      <c r="F176" s="53">
        <f>SUM(F166:F175)</f>
        <v>541</v>
      </c>
      <c r="G176" s="53"/>
      <c r="H176" s="54">
        <f>SUM(H166:H175)</f>
        <v>1075</v>
      </c>
      <c r="I176" s="55"/>
      <c r="J176" s="51"/>
      <c r="K176" s="52"/>
      <c r="L176" s="53">
        <f>SUM(L166:L175)</f>
        <v>9</v>
      </c>
      <c r="M176" s="53">
        <f>SUM(M166:M175)</f>
        <v>425</v>
      </c>
      <c r="N176" s="53"/>
      <c r="O176" s="53">
        <f>SUM(O166:O175)</f>
        <v>610.40000000000009</v>
      </c>
      <c r="P176" s="142"/>
    </row>
    <row r="177" spans="1:16" ht="15.75" thickTop="1" thickBot="1"/>
    <row r="178" spans="1:16" ht="26.25" thickTop="1">
      <c r="A178" s="27" t="s">
        <v>292</v>
      </c>
      <c r="B178" s="28" t="s">
        <v>293</v>
      </c>
      <c r="C178" s="139"/>
      <c r="D178" s="29" t="s">
        <v>306</v>
      </c>
      <c r="E178" s="29" t="s">
        <v>307</v>
      </c>
      <c r="F178" s="29" t="s">
        <v>308</v>
      </c>
      <c r="G178" s="29"/>
      <c r="H178" s="29" t="s">
        <v>309</v>
      </c>
      <c r="I178" s="30"/>
      <c r="J178" s="139" t="s">
        <v>310</v>
      </c>
      <c r="K178" s="29" t="s">
        <v>306</v>
      </c>
      <c r="L178" s="29" t="s">
        <v>307</v>
      </c>
      <c r="M178" s="29" t="s">
        <v>308</v>
      </c>
      <c r="N178" s="29"/>
      <c r="O178" s="29" t="s">
        <v>311</v>
      </c>
      <c r="P178" s="31" t="s">
        <v>312</v>
      </c>
    </row>
    <row r="179" spans="1:16">
      <c r="A179" s="32">
        <v>14</v>
      </c>
      <c r="B179" s="33">
        <v>21839014</v>
      </c>
      <c r="C179" s="140"/>
      <c r="D179" s="56" t="s">
        <v>301</v>
      </c>
      <c r="E179" s="35">
        <v>2</v>
      </c>
      <c r="F179" s="36">
        <v>84</v>
      </c>
      <c r="G179" s="59" t="s">
        <v>7</v>
      </c>
      <c r="H179" s="38">
        <f t="shared" ref="H179:H181" si="38">E179*F179</f>
        <v>168</v>
      </c>
      <c r="I179" s="39"/>
      <c r="J179" s="140"/>
      <c r="K179" s="34" t="s">
        <v>337</v>
      </c>
      <c r="L179" s="36">
        <v>2</v>
      </c>
      <c r="M179" s="36">
        <v>86</v>
      </c>
      <c r="N179" s="45" t="s">
        <v>316</v>
      </c>
      <c r="O179" s="42">
        <f>L179*M179*0.8</f>
        <v>137.6</v>
      </c>
      <c r="P179" s="141">
        <f>(H189+O189)/(E189+(0.8*L189))</f>
        <v>84.518867924528308</v>
      </c>
    </row>
    <row r="180" spans="1:16" ht="15">
      <c r="A180" s="43"/>
      <c r="B180" s="43"/>
      <c r="C180" s="140"/>
      <c r="D180" s="56" t="s">
        <v>10</v>
      </c>
      <c r="E180" s="44">
        <v>1</v>
      </c>
      <c r="F180" s="45">
        <v>80</v>
      </c>
      <c r="G180" s="41" t="s">
        <v>11</v>
      </c>
      <c r="H180" s="38">
        <f t="shared" si="38"/>
        <v>80</v>
      </c>
      <c r="I180" s="46"/>
      <c r="J180" s="140"/>
      <c r="K180" s="56" t="s">
        <v>302</v>
      </c>
      <c r="L180" s="47">
        <v>2</v>
      </c>
      <c r="M180" s="40">
        <v>82</v>
      </c>
      <c r="N180" s="59" t="s">
        <v>13</v>
      </c>
      <c r="O180" s="42">
        <f t="shared" ref="O180:O188" si="39">L180*M180*0.8</f>
        <v>131.20000000000002</v>
      </c>
      <c r="P180" s="141"/>
    </row>
    <row r="181" spans="1:16" ht="15">
      <c r="A181" s="43"/>
      <c r="B181" s="43"/>
      <c r="C181" s="140"/>
      <c r="D181" s="34" t="s">
        <v>14</v>
      </c>
      <c r="E181" s="47">
        <v>3</v>
      </c>
      <c r="F181" s="40">
        <v>86</v>
      </c>
      <c r="G181" s="59" t="s">
        <v>7</v>
      </c>
      <c r="H181" s="38">
        <f t="shared" si="38"/>
        <v>258</v>
      </c>
      <c r="I181" s="46"/>
      <c r="J181" s="140"/>
      <c r="K181" s="36"/>
      <c r="L181" s="36"/>
      <c r="M181" s="37"/>
      <c r="N181" s="37"/>
      <c r="O181" s="42">
        <f t="shared" si="39"/>
        <v>0</v>
      </c>
      <c r="P181" s="141"/>
    </row>
    <row r="182" spans="1:16" ht="15">
      <c r="A182" s="43"/>
      <c r="B182" s="43"/>
      <c r="C182" s="140"/>
      <c r="D182" s="34" t="s">
        <v>19</v>
      </c>
      <c r="E182" s="35">
        <v>1</v>
      </c>
      <c r="F182" s="36">
        <v>78</v>
      </c>
      <c r="G182" s="41" t="s">
        <v>11</v>
      </c>
      <c r="H182" s="38">
        <f>E182*F182</f>
        <v>78</v>
      </c>
      <c r="I182" s="46"/>
      <c r="J182" s="140"/>
      <c r="K182" s="36"/>
      <c r="L182" s="36"/>
      <c r="M182" s="37"/>
      <c r="N182" s="37"/>
      <c r="O182" s="42">
        <f t="shared" si="39"/>
        <v>0</v>
      </c>
      <c r="P182" s="141"/>
    </row>
    <row r="183" spans="1:16" ht="15">
      <c r="A183" s="43"/>
      <c r="B183" s="43"/>
      <c r="C183" s="140"/>
      <c r="D183" s="34" t="s">
        <v>317</v>
      </c>
      <c r="E183" s="35">
        <v>2</v>
      </c>
      <c r="F183" s="37">
        <v>85</v>
      </c>
      <c r="G183" s="59" t="s">
        <v>7</v>
      </c>
      <c r="H183" s="38">
        <f t="shared" ref="H183:H188" si="40">E183*F183</f>
        <v>170</v>
      </c>
      <c r="I183" s="39"/>
      <c r="J183" s="140"/>
      <c r="K183" s="40"/>
      <c r="L183" s="40"/>
      <c r="M183" s="40"/>
      <c r="N183" s="45"/>
      <c r="O183" s="42">
        <f t="shared" si="39"/>
        <v>0</v>
      </c>
      <c r="P183" s="141"/>
    </row>
    <row r="184" spans="1:16" ht="15">
      <c r="A184" s="43"/>
      <c r="B184" s="43"/>
      <c r="C184" s="140"/>
      <c r="D184" s="34" t="s">
        <v>318</v>
      </c>
      <c r="E184" s="36">
        <v>2</v>
      </c>
      <c r="F184" s="36">
        <v>93</v>
      </c>
      <c r="G184" s="59" t="s">
        <v>7</v>
      </c>
      <c r="H184" s="38">
        <f>E184*F184</f>
        <v>186</v>
      </c>
      <c r="I184" s="46"/>
      <c r="J184" s="140"/>
      <c r="K184" s="40"/>
      <c r="L184" s="45"/>
      <c r="M184" s="45"/>
      <c r="N184" s="45"/>
      <c r="O184" s="42">
        <f t="shared" si="39"/>
        <v>0</v>
      </c>
      <c r="P184" s="141"/>
    </row>
    <row r="185" spans="1:16" ht="15">
      <c r="A185" s="43"/>
      <c r="B185" s="43"/>
      <c r="C185" s="140"/>
      <c r="D185" s="34" t="s">
        <v>304</v>
      </c>
      <c r="E185" s="36">
        <v>3</v>
      </c>
      <c r="F185" s="36">
        <v>71</v>
      </c>
      <c r="G185" s="59" t="s">
        <v>7</v>
      </c>
      <c r="H185" s="38">
        <f t="shared" si="40"/>
        <v>213</v>
      </c>
      <c r="I185" s="39"/>
      <c r="J185" s="140"/>
      <c r="K185" s="40"/>
      <c r="L185" s="45"/>
      <c r="M185" s="45"/>
      <c r="N185" s="45"/>
      <c r="O185" s="42">
        <f t="shared" si="39"/>
        <v>0</v>
      </c>
      <c r="P185" s="141"/>
    </row>
    <row r="186" spans="1:16" ht="15">
      <c r="A186" s="43"/>
      <c r="B186" s="43"/>
      <c r="C186" s="140"/>
      <c r="D186" s="34" t="s">
        <v>16</v>
      </c>
      <c r="E186" s="37">
        <v>2</v>
      </c>
      <c r="F186" s="37">
        <v>90</v>
      </c>
      <c r="G186" s="41" t="s">
        <v>11</v>
      </c>
      <c r="H186" s="38">
        <f t="shared" si="40"/>
        <v>180</v>
      </c>
      <c r="I186" s="39"/>
      <c r="J186" s="140"/>
      <c r="K186" s="40"/>
      <c r="L186" s="45"/>
      <c r="M186" s="45"/>
      <c r="N186" s="45"/>
      <c r="O186" s="42">
        <f t="shared" si="39"/>
        <v>0</v>
      </c>
      <c r="P186" s="141"/>
    </row>
    <row r="187" spans="1:16" ht="15">
      <c r="A187" s="43"/>
      <c r="B187" s="43"/>
      <c r="C187" s="140"/>
      <c r="D187" s="34" t="s">
        <v>15</v>
      </c>
      <c r="E187" s="48">
        <v>2</v>
      </c>
      <c r="F187" s="36">
        <v>95</v>
      </c>
      <c r="G187" s="59" t="s">
        <v>7</v>
      </c>
      <c r="H187" s="38">
        <f t="shared" si="40"/>
        <v>190</v>
      </c>
      <c r="I187" s="39"/>
      <c r="J187" s="140"/>
      <c r="K187" s="49"/>
      <c r="L187" s="37"/>
      <c r="M187" s="37"/>
      <c r="N187" s="37"/>
      <c r="O187" s="42">
        <f t="shared" si="39"/>
        <v>0</v>
      </c>
      <c r="P187" s="141"/>
    </row>
    <row r="188" spans="1:16" ht="15">
      <c r="A188" s="43"/>
      <c r="B188" s="43"/>
      <c r="C188" s="140"/>
      <c r="D188" s="56"/>
      <c r="E188" s="37"/>
      <c r="F188" s="37"/>
      <c r="G188" s="37"/>
      <c r="H188" s="38">
        <f t="shared" si="40"/>
        <v>0</v>
      </c>
      <c r="I188" s="39"/>
      <c r="J188" s="140"/>
      <c r="K188" s="36"/>
      <c r="L188" s="37"/>
      <c r="M188" s="37"/>
      <c r="N188" s="37"/>
      <c r="O188" s="42">
        <f t="shared" si="39"/>
        <v>0</v>
      </c>
      <c r="P188" s="141"/>
    </row>
    <row r="189" spans="1:16" ht="15.75" thickBot="1">
      <c r="A189" s="50"/>
      <c r="B189" s="50"/>
      <c r="C189" s="51"/>
      <c r="D189" s="52"/>
      <c r="E189" s="53">
        <f>SUM(E179:E188)</f>
        <v>18</v>
      </c>
      <c r="F189" s="53">
        <f>SUM(F179:F188)</f>
        <v>762</v>
      </c>
      <c r="G189" s="53"/>
      <c r="H189" s="54">
        <f>SUM(H179:H188)</f>
        <v>1523</v>
      </c>
      <c r="I189" s="55"/>
      <c r="J189" s="51"/>
      <c r="K189" s="52"/>
      <c r="L189" s="53">
        <f>SUM(L179:L188)</f>
        <v>4</v>
      </c>
      <c r="M189" s="53">
        <f>SUM(M179:M188)</f>
        <v>168</v>
      </c>
      <c r="N189" s="53"/>
      <c r="O189" s="53">
        <f>SUM(O179:O188)</f>
        <v>268.8</v>
      </c>
      <c r="P189" s="142"/>
    </row>
    <row r="190" spans="1:16" ht="15.75" thickTop="1" thickBot="1"/>
    <row r="191" spans="1:16" ht="26.25" thickTop="1">
      <c r="A191" s="27" t="s">
        <v>292</v>
      </c>
      <c r="B191" s="28" t="s">
        <v>293</v>
      </c>
      <c r="C191" s="139"/>
      <c r="D191" s="29" t="s">
        <v>306</v>
      </c>
      <c r="E191" s="29" t="s">
        <v>307</v>
      </c>
      <c r="F191" s="29" t="s">
        <v>308</v>
      </c>
      <c r="G191" s="29"/>
      <c r="H191" s="29" t="s">
        <v>309</v>
      </c>
      <c r="I191" s="30"/>
      <c r="J191" s="139" t="s">
        <v>310</v>
      </c>
      <c r="K191" s="29" t="s">
        <v>306</v>
      </c>
      <c r="L191" s="29" t="s">
        <v>307</v>
      </c>
      <c r="M191" s="29" t="s">
        <v>308</v>
      </c>
      <c r="N191" s="29"/>
      <c r="O191" s="29" t="s">
        <v>311</v>
      </c>
      <c r="P191" s="31" t="s">
        <v>312</v>
      </c>
    </row>
    <row r="192" spans="1:16">
      <c r="A192" s="32">
        <v>15</v>
      </c>
      <c r="B192" s="33">
        <v>21839015</v>
      </c>
      <c r="C192" s="140"/>
      <c r="D192" s="56" t="s">
        <v>318</v>
      </c>
      <c r="E192" s="35">
        <v>2</v>
      </c>
      <c r="F192" s="36">
        <v>93</v>
      </c>
      <c r="G192" s="59" t="s">
        <v>7</v>
      </c>
      <c r="H192" s="38">
        <f t="shared" ref="H192:H194" si="41">E192*F192</f>
        <v>186</v>
      </c>
      <c r="I192" s="39"/>
      <c r="J192" s="140"/>
      <c r="K192" s="56" t="s">
        <v>303</v>
      </c>
      <c r="L192" s="44">
        <v>1</v>
      </c>
      <c r="M192" s="45">
        <v>87</v>
      </c>
      <c r="N192" s="59" t="s">
        <v>9</v>
      </c>
      <c r="O192" s="42">
        <f>L192*M192*0.8</f>
        <v>69.600000000000009</v>
      </c>
      <c r="P192" s="141">
        <f>(H202+O202)/(E202+(0.8*L202))</f>
        <v>81.227722772277247</v>
      </c>
    </row>
    <row r="193" spans="1:16" ht="15">
      <c r="A193" s="43"/>
      <c r="B193" s="43"/>
      <c r="C193" s="140"/>
      <c r="D193" s="34" t="s">
        <v>14</v>
      </c>
      <c r="E193" s="35">
        <v>3</v>
      </c>
      <c r="F193" s="36">
        <v>75</v>
      </c>
      <c r="G193" s="59" t="s">
        <v>7</v>
      </c>
      <c r="H193" s="38">
        <f t="shared" si="41"/>
        <v>225</v>
      </c>
      <c r="I193" s="46"/>
      <c r="J193" s="140"/>
      <c r="K193" s="34" t="s">
        <v>331</v>
      </c>
      <c r="L193" s="47">
        <v>2</v>
      </c>
      <c r="M193" s="40">
        <v>80</v>
      </c>
      <c r="N193" s="59" t="s">
        <v>13</v>
      </c>
      <c r="O193" s="42">
        <f t="shared" ref="O193:O201" si="42">L193*M193*0.8</f>
        <v>128</v>
      </c>
      <c r="P193" s="141"/>
    </row>
    <row r="194" spans="1:16" ht="15">
      <c r="A194" s="43"/>
      <c r="B194" s="43"/>
      <c r="C194" s="140"/>
      <c r="D194" s="34" t="s">
        <v>20</v>
      </c>
      <c r="E194" s="35">
        <v>2</v>
      </c>
      <c r="F194" s="37">
        <v>90</v>
      </c>
      <c r="G194" s="59" t="s">
        <v>7</v>
      </c>
      <c r="H194" s="38">
        <f t="shared" si="41"/>
        <v>180</v>
      </c>
      <c r="I194" s="46"/>
      <c r="J194" s="140"/>
      <c r="K194" s="34" t="s">
        <v>337</v>
      </c>
      <c r="L194" s="36">
        <v>2</v>
      </c>
      <c r="M194" s="36">
        <v>87</v>
      </c>
      <c r="N194" s="59" t="s">
        <v>13</v>
      </c>
      <c r="O194" s="42">
        <f t="shared" si="42"/>
        <v>139.20000000000002</v>
      </c>
      <c r="P194" s="141"/>
    </row>
    <row r="195" spans="1:16" ht="15">
      <c r="A195" s="43"/>
      <c r="B195" s="43"/>
      <c r="C195" s="140"/>
      <c r="D195" s="34" t="s">
        <v>19</v>
      </c>
      <c r="E195" s="36">
        <v>1</v>
      </c>
      <c r="F195" s="36">
        <v>77</v>
      </c>
      <c r="G195" s="41" t="s">
        <v>11</v>
      </c>
      <c r="H195" s="38">
        <f>E195*F195</f>
        <v>77</v>
      </c>
      <c r="I195" s="46"/>
      <c r="J195" s="140"/>
      <c r="K195" s="34" t="s">
        <v>12</v>
      </c>
      <c r="L195" s="36">
        <v>2</v>
      </c>
      <c r="M195" s="36">
        <v>88</v>
      </c>
      <c r="N195" s="59" t="s">
        <v>13</v>
      </c>
      <c r="O195" s="42">
        <f t="shared" si="42"/>
        <v>140.80000000000001</v>
      </c>
      <c r="P195" s="141"/>
    </row>
    <row r="196" spans="1:16" ht="15">
      <c r="A196" s="43"/>
      <c r="B196" s="43"/>
      <c r="C196" s="140"/>
      <c r="D196" s="34" t="s">
        <v>304</v>
      </c>
      <c r="E196" s="37">
        <v>3</v>
      </c>
      <c r="F196" s="37">
        <v>60</v>
      </c>
      <c r="G196" s="59" t="s">
        <v>7</v>
      </c>
      <c r="H196" s="38">
        <f t="shared" ref="H196:H201" si="43">E196*F196</f>
        <v>180</v>
      </c>
      <c r="I196" s="39"/>
      <c r="J196" s="140"/>
      <c r="K196" s="56" t="s">
        <v>302</v>
      </c>
      <c r="L196" s="37">
        <v>2</v>
      </c>
      <c r="M196" s="37">
        <v>82</v>
      </c>
      <c r="N196" s="59" t="s">
        <v>13</v>
      </c>
      <c r="O196" s="42">
        <f t="shared" si="42"/>
        <v>131.20000000000002</v>
      </c>
      <c r="P196" s="141"/>
    </row>
    <row r="197" spans="1:16" ht="15">
      <c r="A197" s="43"/>
      <c r="B197" s="43"/>
      <c r="C197" s="140"/>
      <c r="D197" s="34" t="s">
        <v>16</v>
      </c>
      <c r="E197" s="48">
        <v>2</v>
      </c>
      <c r="F197" s="36">
        <v>92</v>
      </c>
      <c r="G197" s="41" t="s">
        <v>11</v>
      </c>
      <c r="H197" s="38">
        <f t="shared" si="43"/>
        <v>184</v>
      </c>
      <c r="I197" s="46"/>
      <c r="J197" s="140"/>
      <c r="K197" s="40"/>
      <c r="L197" s="45"/>
      <c r="M197" s="45"/>
      <c r="N197" s="45"/>
      <c r="O197" s="42">
        <f t="shared" si="42"/>
        <v>0</v>
      </c>
      <c r="P197" s="141"/>
    </row>
    <row r="198" spans="1:16" ht="15">
      <c r="A198" s="43"/>
      <c r="B198" s="43"/>
      <c r="C198" s="140"/>
      <c r="D198" s="34"/>
      <c r="E198" s="36"/>
      <c r="F198" s="36"/>
      <c r="G198" s="41"/>
      <c r="H198" s="38">
        <f t="shared" si="43"/>
        <v>0</v>
      </c>
      <c r="I198" s="39"/>
      <c r="J198" s="140"/>
      <c r="K198" s="40"/>
      <c r="L198" s="45"/>
      <c r="M198" s="45"/>
      <c r="N198" s="45"/>
      <c r="O198" s="42">
        <f t="shared" si="42"/>
        <v>0</v>
      </c>
      <c r="P198" s="141"/>
    </row>
    <row r="199" spans="1:16" ht="15">
      <c r="A199" s="43"/>
      <c r="B199" s="43"/>
      <c r="C199" s="140"/>
      <c r="D199" s="34"/>
      <c r="E199" s="37"/>
      <c r="F199" s="37"/>
      <c r="G199" s="41"/>
      <c r="H199" s="38">
        <f t="shared" si="43"/>
        <v>0</v>
      </c>
      <c r="I199" s="39"/>
      <c r="J199" s="140"/>
      <c r="K199" s="40"/>
      <c r="L199" s="45"/>
      <c r="M199" s="45"/>
      <c r="N199" s="45"/>
      <c r="O199" s="42">
        <f t="shared" si="42"/>
        <v>0</v>
      </c>
      <c r="P199" s="141"/>
    </row>
    <row r="200" spans="1:16" ht="15">
      <c r="A200" s="43"/>
      <c r="B200" s="43"/>
      <c r="C200" s="140"/>
      <c r="D200" s="34"/>
      <c r="E200" s="48"/>
      <c r="F200" s="36"/>
      <c r="G200" s="41"/>
      <c r="H200" s="38">
        <f t="shared" si="43"/>
        <v>0</v>
      </c>
      <c r="I200" s="39"/>
      <c r="J200" s="140"/>
      <c r="K200" s="49"/>
      <c r="L200" s="37"/>
      <c r="M200" s="37"/>
      <c r="N200" s="37"/>
      <c r="O200" s="42">
        <f t="shared" si="42"/>
        <v>0</v>
      </c>
      <c r="P200" s="141"/>
    </row>
    <row r="201" spans="1:16" ht="15">
      <c r="A201" s="43"/>
      <c r="B201" s="43"/>
      <c r="C201" s="140"/>
      <c r="D201" s="56"/>
      <c r="E201" s="37"/>
      <c r="F201" s="37"/>
      <c r="G201" s="37"/>
      <c r="H201" s="38">
        <f t="shared" si="43"/>
        <v>0</v>
      </c>
      <c r="I201" s="39"/>
      <c r="J201" s="140"/>
      <c r="K201" s="36"/>
      <c r="L201" s="37"/>
      <c r="M201" s="37"/>
      <c r="N201" s="37"/>
      <c r="O201" s="42">
        <f t="shared" si="42"/>
        <v>0</v>
      </c>
      <c r="P201" s="141"/>
    </row>
    <row r="202" spans="1:16" ht="15.75" thickBot="1">
      <c r="A202" s="50"/>
      <c r="B202" s="50"/>
      <c r="C202" s="51"/>
      <c r="D202" s="52"/>
      <c r="E202" s="53">
        <f>SUM(E192:E201)</f>
        <v>13</v>
      </c>
      <c r="F202" s="53">
        <f>SUM(F192:F201)</f>
        <v>487</v>
      </c>
      <c r="G202" s="53"/>
      <c r="H202" s="54">
        <f>SUM(H192:H201)</f>
        <v>1032</v>
      </c>
      <c r="I202" s="55"/>
      <c r="J202" s="51"/>
      <c r="K202" s="52"/>
      <c r="L202" s="53">
        <f>SUM(L192:L201)</f>
        <v>9</v>
      </c>
      <c r="M202" s="53">
        <f>SUM(M192:M201)</f>
        <v>424</v>
      </c>
      <c r="N202" s="53"/>
      <c r="O202" s="53">
        <f>SUM(O192:O201)</f>
        <v>608.80000000000007</v>
      </c>
      <c r="P202" s="142"/>
    </row>
    <row r="203" spans="1:16" ht="15.75" thickTop="1" thickBot="1"/>
    <row r="204" spans="1:16" ht="26.25" thickTop="1">
      <c r="A204" s="27" t="s">
        <v>292</v>
      </c>
      <c r="B204" s="28" t="s">
        <v>293</v>
      </c>
      <c r="C204" s="139"/>
      <c r="D204" s="29" t="s">
        <v>306</v>
      </c>
      <c r="E204" s="29" t="s">
        <v>307</v>
      </c>
      <c r="F204" s="29" t="s">
        <v>308</v>
      </c>
      <c r="G204" s="29"/>
      <c r="H204" s="29" t="s">
        <v>309</v>
      </c>
      <c r="I204" s="30"/>
      <c r="J204" s="139" t="s">
        <v>310</v>
      </c>
      <c r="K204" s="29" t="s">
        <v>306</v>
      </c>
      <c r="L204" s="29" t="s">
        <v>307</v>
      </c>
      <c r="M204" s="29" t="s">
        <v>308</v>
      </c>
      <c r="N204" s="29"/>
      <c r="O204" s="29" t="s">
        <v>311</v>
      </c>
      <c r="P204" s="31" t="s">
        <v>312</v>
      </c>
    </row>
    <row r="205" spans="1:16">
      <c r="A205" s="32">
        <v>16</v>
      </c>
      <c r="B205" s="33">
        <v>21839016</v>
      </c>
      <c r="C205" s="140"/>
      <c r="D205" s="56" t="s">
        <v>301</v>
      </c>
      <c r="E205" s="35">
        <v>2</v>
      </c>
      <c r="F205" s="36">
        <v>85</v>
      </c>
      <c r="G205" s="59" t="s">
        <v>7</v>
      </c>
      <c r="H205" s="38">
        <f t="shared" ref="H205:H207" si="44">E205*F205</f>
        <v>170</v>
      </c>
      <c r="I205" s="39"/>
      <c r="J205" s="140"/>
      <c r="K205" s="34" t="s">
        <v>339</v>
      </c>
      <c r="L205" s="47">
        <v>1</v>
      </c>
      <c r="M205" s="40">
        <v>90</v>
      </c>
      <c r="N205" s="59" t="s">
        <v>9</v>
      </c>
      <c r="O205" s="42">
        <f>L205*M205*0.8</f>
        <v>72</v>
      </c>
      <c r="P205" s="141">
        <f>(H215+O215)/(E215+(0.8*L215))</f>
        <v>80.306122448979579</v>
      </c>
    </row>
    <row r="206" spans="1:16" ht="15">
      <c r="A206" s="43"/>
      <c r="B206" s="43"/>
      <c r="C206" s="140"/>
      <c r="D206" s="56" t="s">
        <v>16</v>
      </c>
      <c r="E206" s="44">
        <v>2</v>
      </c>
      <c r="F206" s="45">
        <v>85</v>
      </c>
      <c r="G206" s="41" t="s">
        <v>11</v>
      </c>
      <c r="H206" s="38">
        <f t="shared" si="44"/>
        <v>170</v>
      </c>
      <c r="I206" s="46"/>
      <c r="J206" s="140"/>
      <c r="K206" s="34" t="s">
        <v>302</v>
      </c>
      <c r="L206" s="36">
        <v>2</v>
      </c>
      <c r="M206" s="36">
        <v>92</v>
      </c>
      <c r="N206" s="59" t="s">
        <v>13</v>
      </c>
      <c r="O206" s="42">
        <f t="shared" ref="O206:O214" si="45">L206*M206*0.8</f>
        <v>147.20000000000002</v>
      </c>
      <c r="P206" s="141"/>
    </row>
    <row r="207" spans="1:16" ht="15">
      <c r="A207" s="43"/>
      <c r="B207" s="43"/>
      <c r="C207" s="140"/>
      <c r="D207" s="34" t="s">
        <v>10</v>
      </c>
      <c r="E207" s="35">
        <v>1</v>
      </c>
      <c r="F207" s="36">
        <v>72</v>
      </c>
      <c r="G207" s="41" t="s">
        <v>11</v>
      </c>
      <c r="H207" s="38">
        <f t="shared" si="44"/>
        <v>72</v>
      </c>
      <c r="I207" s="46"/>
      <c r="J207" s="140"/>
      <c r="K207" s="34" t="s">
        <v>331</v>
      </c>
      <c r="L207" s="37">
        <v>2</v>
      </c>
      <c r="M207" s="37">
        <v>85</v>
      </c>
      <c r="N207" s="59" t="s">
        <v>13</v>
      </c>
      <c r="O207" s="42">
        <f t="shared" si="45"/>
        <v>136</v>
      </c>
      <c r="P207" s="141"/>
    </row>
    <row r="208" spans="1:16" ht="15">
      <c r="A208" s="43"/>
      <c r="B208" s="43"/>
      <c r="C208" s="140"/>
      <c r="D208" s="34" t="s">
        <v>14</v>
      </c>
      <c r="E208" s="35">
        <v>3</v>
      </c>
      <c r="F208" s="37">
        <v>72</v>
      </c>
      <c r="G208" s="59" t="s">
        <v>7</v>
      </c>
      <c r="H208" s="38">
        <f>E208*F208</f>
        <v>216</v>
      </c>
      <c r="I208" s="46"/>
      <c r="J208" s="140"/>
      <c r="K208" s="63" t="s">
        <v>340</v>
      </c>
      <c r="L208" s="36">
        <v>2</v>
      </c>
      <c r="M208" s="36">
        <v>88</v>
      </c>
      <c r="N208" s="59" t="s">
        <v>13</v>
      </c>
      <c r="O208" s="42">
        <f t="shared" si="45"/>
        <v>140.80000000000001</v>
      </c>
      <c r="P208" s="141"/>
    </row>
    <row r="209" spans="1:16" ht="15">
      <c r="A209" s="43"/>
      <c r="B209" s="43"/>
      <c r="C209" s="140"/>
      <c r="D209" s="34" t="s">
        <v>318</v>
      </c>
      <c r="E209" s="36">
        <v>2</v>
      </c>
      <c r="F209" s="36">
        <v>87</v>
      </c>
      <c r="G209" s="59" t="s">
        <v>7</v>
      </c>
      <c r="H209" s="38">
        <f t="shared" ref="H209:H214" si="46">E209*F209</f>
        <v>174</v>
      </c>
      <c r="I209" s="39"/>
      <c r="J209" s="140"/>
      <c r="K209" s="40"/>
      <c r="L209" s="40"/>
      <c r="M209" s="40"/>
      <c r="N209" s="45"/>
      <c r="O209" s="42">
        <f t="shared" si="45"/>
        <v>0</v>
      </c>
      <c r="P209" s="141"/>
    </row>
    <row r="210" spans="1:16" ht="15">
      <c r="A210" s="43"/>
      <c r="B210" s="43"/>
      <c r="C210" s="140"/>
      <c r="D210" s="34" t="s">
        <v>304</v>
      </c>
      <c r="E210" s="48">
        <v>3</v>
      </c>
      <c r="F210" s="36">
        <v>63</v>
      </c>
      <c r="G210" s="59" t="s">
        <v>7</v>
      </c>
      <c r="H210" s="38">
        <f t="shared" si="46"/>
        <v>189</v>
      </c>
      <c r="I210" s="46"/>
      <c r="J210" s="140"/>
      <c r="K210" s="40"/>
      <c r="L210" s="45"/>
      <c r="M210" s="45"/>
      <c r="N210" s="45"/>
      <c r="O210" s="42">
        <f t="shared" si="45"/>
        <v>0</v>
      </c>
      <c r="P210" s="141"/>
    </row>
    <row r="211" spans="1:16" ht="15">
      <c r="A211" s="43"/>
      <c r="B211" s="43"/>
      <c r="C211" s="140"/>
      <c r="D211" s="56" t="s">
        <v>19</v>
      </c>
      <c r="E211" s="37">
        <v>1</v>
      </c>
      <c r="F211" s="37">
        <v>87</v>
      </c>
      <c r="G211" s="41" t="s">
        <v>11</v>
      </c>
      <c r="H211" s="38">
        <f t="shared" si="46"/>
        <v>87</v>
      </c>
      <c r="I211" s="39"/>
      <c r="J211" s="140"/>
      <c r="K211" s="40"/>
      <c r="L211" s="45"/>
      <c r="M211" s="45"/>
      <c r="N211" s="45"/>
      <c r="O211" s="42">
        <f t="shared" si="45"/>
        <v>0</v>
      </c>
      <c r="P211" s="141"/>
    </row>
    <row r="212" spans="1:16" ht="15">
      <c r="A212" s="43"/>
      <c r="B212" s="43"/>
      <c r="C212" s="140"/>
      <c r="D212" s="56"/>
      <c r="E212" s="37"/>
      <c r="F212" s="37"/>
      <c r="G212" s="41"/>
      <c r="H212" s="38">
        <f t="shared" si="46"/>
        <v>0</v>
      </c>
      <c r="I212" s="39"/>
      <c r="J212" s="140"/>
      <c r="K212" s="40"/>
      <c r="L212" s="45"/>
      <c r="M212" s="45"/>
      <c r="N212" s="45"/>
      <c r="O212" s="42">
        <f t="shared" si="45"/>
        <v>0</v>
      </c>
      <c r="P212" s="141"/>
    </row>
    <row r="213" spans="1:16" ht="15">
      <c r="A213" s="43"/>
      <c r="B213" s="43"/>
      <c r="C213" s="140"/>
      <c r="D213" s="34"/>
      <c r="E213" s="48"/>
      <c r="F213" s="36"/>
      <c r="G213" s="41"/>
      <c r="H213" s="38">
        <f t="shared" si="46"/>
        <v>0</v>
      </c>
      <c r="I213" s="39"/>
      <c r="J213" s="140"/>
      <c r="K213" s="49"/>
      <c r="L213" s="37"/>
      <c r="M213" s="37"/>
      <c r="N213" s="37"/>
      <c r="O213" s="42">
        <f t="shared" si="45"/>
        <v>0</v>
      </c>
      <c r="P213" s="141"/>
    </row>
    <row r="214" spans="1:16" ht="15">
      <c r="A214" s="43"/>
      <c r="B214" s="43"/>
      <c r="C214" s="140"/>
      <c r="D214" s="56"/>
      <c r="E214" s="37"/>
      <c r="F214" s="37"/>
      <c r="G214" s="37"/>
      <c r="H214" s="38">
        <f t="shared" si="46"/>
        <v>0</v>
      </c>
      <c r="I214" s="39"/>
      <c r="J214" s="140"/>
      <c r="K214" s="36"/>
      <c r="L214" s="37"/>
      <c r="M214" s="37"/>
      <c r="N214" s="37"/>
      <c r="O214" s="42">
        <f t="shared" si="45"/>
        <v>0</v>
      </c>
      <c r="P214" s="141"/>
    </row>
    <row r="215" spans="1:16" ht="15.75" thickBot="1">
      <c r="A215" s="50"/>
      <c r="B215" s="50"/>
      <c r="C215" s="51"/>
      <c r="D215" s="52"/>
      <c r="E215" s="53">
        <f>SUM(E205:E214)</f>
        <v>14</v>
      </c>
      <c r="F215" s="53">
        <f>SUM(F205:F214)</f>
        <v>551</v>
      </c>
      <c r="G215" s="53"/>
      <c r="H215" s="54">
        <f>SUM(H205:H214)</f>
        <v>1078</v>
      </c>
      <c r="I215" s="55"/>
      <c r="J215" s="51"/>
      <c r="K215" s="52"/>
      <c r="L215" s="53">
        <f>SUM(L205:L214)</f>
        <v>7</v>
      </c>
      <c r="M215" s="53">
        <f>SUM(M205:M214)</f>
        <v>355</v>
      </c>
      <c r="N215" s="53"/>
      <c r="O215" s="53">
        <f>SUM(O205:O214)</f>
        <v>496.00000000000006</v>
      </c>
      <c r="P215" s="142"/>
    </row>
    <row r="216" spans="1:16" ht="15.75" thickTop="1" thickBot="1"/>
    <row r="217" spans="1:16" ht="26.25" thickTop="1">
      <c r="A217" s="27" t="s">
        <v>292</v>
      </c>
      <c r="B217" s="28" t="s">
        <v>293</v>
      </c>
      <c r="C217" s="139"/>
      <c r="D217" s="29" t="s">
        <v>306</v>
      </c>
      <c r="E217" s="29" t="s">
        <v>307</v>
      </c>
      <c r="F217" s="29" t="s">
        <v>308</v>
      </c>
      <c r="G217" s="29"/>
      <c r="H217" s="29" t="s">
        <v>309</v>
      </c>
      <c r="I217" s="30"/>
      <c r="J217" s="139" t="s">
        <v>310</v>
      </c>
      <c r="K217" s="29" t="s">
        <v>306</v>
      </c>
      <c r="L217" s="29" t="s">
        <v>307</v>
      </c>
      <c r="M217" s="29" t="s">
        <v>308</v>
      </c>
      <c r="N217" s="29"/>
      <c r="O217" s="29" t="s">
        <v>311</v>
      </c>
      <c r="P217" s="31" t="s">
        <v>312</v>
      </c>
    </row>
    <row r="218" spans="1:16">
      <c r="A218" s="32">
        <v>17</v>
      </c>
      <c r="B218" s="33">
        <v>21839017</v>
      </c>
      <c r="C218" s="140"/>
      <c r="D218" s="56" t="s">
        <v>20</v>
      </c>
      <c r="E218" s="35">
        <v>2</v>
      </c>
      <c r="F218" s="36">
        <v>96</v>
      </c>
      <c r="G218" s="37" t="s">
        <v>7</v>
      </c>
      <c r="H218" s="38">
        <f t="shared" ref="H218:H220" si="47">E218*F218</f>
        <v>192</v>
      </c>
      <c r="I218" s="39"/>
      <c r="J218" s="140"/>
      <c r="K218" s="34" t="s">
        <v>303</v>
      </c>
      <c r="L218" s="47">
        <v>1</v>
      </c>
      <c r="M218" s="40">
        <v>87</v>
      </c>
      <c r="N218" s="45" t="s">
        <v>9</v>
      </c>
      <c r="O218" s="42">
        <f>L218*M218*0.8</f>
        <v>69.600000000000009</v>
      </c>
      <c r="P218" s="141">
        <f>(H228+O228)/(E228+(0.8*L228))</f>
        <v>86.840707964601776</v>
      </c>
    </row>
    <row r="219" spans="1:16" ht="15">
      <c r="A219" s="43"/>
      <c r="B219" s="43"/>
      <c r="C219" s="140"/>
      <c r="D219" s="56" t="s">
        <v>301</v>
      </c>
      <c r="E219" s="44">
        <v>2</v>
      </c>
      <c r="F219" s="45">
        <v>86</v>
      </c>
      <c r="G219" s="45" t="s">
        <v>7</v>
      </c>
      <c r="H219" s="38">
        <f t="shared" si="47"/>
        <v>172</v>
      </c>
      <c r="I219" s="46"/>
      <c r="J219" s="140"/>
      <c r="K219" s="34" t="s">
        <v>337</v>
      </c>
      <c r="L219" s="36">
        <v>2</v>
      </c>
      <c r="M219" s="36">
        <v>90</v>
      </c>
      <c r="N219" s="41" t="s">
        <v>13</v>
      </c>
      <c r="O219" s="42">
        <f t="shared" ref="O219:O227" si="48">L219*M219*0.8</f>
        <v>144</v>
      </c>
      <c r="P219" s="141"/>
    </row>
    <row r="220" spans="1:16" ht="15">
      <c r="A220" s="43"/>
      <c r="B220" s="43"/>
      <c r="C220" s="140"/>
      <c r="D220" s="34" t="s">
        <v>10</v>
      </c>
      <c r="E220" s="35">
        <v>1</v>
      </c>
      <c r="F220" s="36">
        <v>75</v>
      </c>
      <c r="G220" s="37" t="s">
        <v>11</v>
      </c>
      <c r="H220" s="38">
        <f t="shared" si="47"/>
        <v>75</v>
      </c>
      <c r="I220" s="46"/>
      <c r="J220" s="140"/>
      <c r="K220" s="56" t="s">
        <v>302</v>
      </c>
      <c r="L220" s="59">
        <v>2</v>
      </c>
      <c r="M220" s="59">
        <v>92</v>
      </c>
      <c r="N220" s="59" t="s">
        <v>13</v>
      </c>
      <c r="O220" s="42">
        <f t="shared" si="48"/>
        <v>147.20000000000002</v>
      </c>
      <c r="P220" s="141"/>
    </row>
    <row r="221" spans="1:16" ht="15">
      <c r="A221" s="43"/>
      <c r="B221" s="43"/>
      <c r="C221" s="140"/>
      <c r="D221" s="34" t="s">
        <v>304</v>
      </c>
      <c r="E221" s="35">
        <v>3</v>
      </c>
      <c r="F221" s="37">
        <v>84</v>
      </c>
      <c r="G221" s="37" t="s">
        <v>7</v>
      </c>
      <c r="H221" s="38">
        <f>E221*F221</f>
        <v>252</v>
      </c>
      <c r="I221" s="46"/>
      <c r="J221" s="140"/>
      <c r="K221" s="56" t="s">
        <v>12</v>
      </c>
      <c r="L221" s="59">
        <v>2</v>
      </c>
      <c r="M221" s="59">
        <v>88</v>
      </c>
      <c r="N221" s="59" t="s">
        <v>13</v>
      </c>
      <c r="O221" s="42">
        <f t="shared" si="48"/>
        <v>140.80000000000001</v>
      </c>
      <c r="P221" s="141"/>
    </row>
    <row r="222" spans="1:16" ht="15">
      <c r="A222" s="43"/>
      <c r="B222" s="43"/>
      <c r="C222" s="140"/>
      <c r="D222" s="34" t="s">
        <v>19</v>
      </c>
      <c r="E222" s="36">
        <v>1</v>
      </c>
      <c r="F222" s="36">
        <v>86</v>
      </c>
      <c r="G222" s="41" t="s">
        <v>11</v>
      </c>
      <c r="H222" s="38">
        <f t="shared" ref="H222:H227" si="49">E222*F222</f>
        <v>86</v>
      </c>
      <c r="I222" s="39"/>
      <c r="J222" s="140"/>
      <c r="K222" s="40"/>
      <c r="L222" s="40"/>
      <c r="M222" s="40"/>
      <c r="N222" s="45"/>
      <c r="O222" s="42">
        <f t="shared" si="48"/>
        <v>0</v>
      </c>
      <c r="P222" s="141"/>
    </row>
    <row r="223" spans="1:16" ht="15">
      <c r="A223" s="43"/>
      <c r="B223" s="43"/>
      <c r="C223" s="140"/>
      <c r="D223" s="34" t="s">
        <v>17</v>
      </c>
      <c r="E223" s="36">
        <v>1</v>
      </c>
      <c r="F223" s="36">
        <v>75</v>
      </c>
      <c r="G223" s="41" t="s">
        <v>11</v>
      </c>
      <c r="H223" s="38">
        <f t="shared" si="49"/>
        <v>75</v>
      </c>
      <c r="I223" s="46"/>
      <c r="J223" s="140"/>
      <c r="K223" s="40"/>
      <c r="L223" s="45"/>
      <c r="M223" s="45"/>
      <c r="N223" s="45"/>
      <c r="O223" s="42">
        <f t="shared" si="48"/>
        <v>0</v>
      </c>
      <c r="P223" s="141"/>
    </row>
    <row r="224" spans="1:16" ht="15">
      <c r="A224" s="43"/>
      <c r="B224" s="43"/>
      <c r="C224" s="140"/>
      <c r="D224" s="34" t="s">
        <v>18</v>
      </c>
      <c r="E224" s="37">
        <v>2</v>
      </c>
      <c r="F224" s="37">
        <v>88</v>
      </c>
      <c r="G224" s="41" t="s">
        <v>7</v>
      </c>
      <c r="H224" s="38">
        <f t="shared" si="49"/>
        <v>176</v>
      </c>
      <c r="I224" s="39"/>
      <c r="J224" s="140"/>
      <c r="K224" s="40"/>
      <c r="L224" s="45"/>
      <c r="M224" s="45"/>
      <c r="N224" s="45"/>
      <c r="O224" s="42">
        <f t="shared" si="48"/>
        <v>0</v>
      </c>
      <c r="P224" s="141"/>
    </row>
    <row r="225" spans="1:16" ht="15">
      <c r="A225" s="43"/>
      <c r="B225" s="43"/>
      <c r="C225" s="140"/>
      <c r="D225" s="34" t="s">
        <v>14</v>
      </c>
      <c r="E225" s="48">
        <v>3</v>
      </c>
      <c r="F225" s="36">
        <v>91</v>
      </c>
      <c r="G225" s="41" t="s">
        <v>7</v>
      </c>
      <c r="H225" s="38">
        <f t="shared" si="49"/>
        <v>273</v>
      </c>
      <c r="I225" s="39"/>
      <c r="J225" s="140"/>
      <c r="K225" s="40"/>
      <c r="L225" s="45"/>
      <c r="M225" s="45"/>
      <c r="N225" s="45"/>
      <c r="O225" s="42">
        <f t="shared" si="48"/>
        <v>0</v>
      </c>
      <c r="P225" s="141"/>
    </row>
    <row r="226" spans="1:16" ht="15">
      <c r="A226" s="43"/>
      <c r="B226" s="43"/>
      <c r="C226" s="140"/>
      <c r="D226" s="56" t="s">
        <v>16</v>
      </c>
      <c r="E226" s="37">
        <v>2</v>
      </c>
      <c r="F226" s="37">
        <v>80</v>
      </c>
      <c r="G226" s="37" t="s">
        <v>11</v>
      </c>
      <c r="H226" s="38">
        <f t="shared" si="49"/>
        <v>160</v>
      </c>
      <c r="I226" s="39"/>
      <c r="J226" s="140"/>
      <c r="K226" s="49"/>
      <c r="L226" s="37"/>
      <c r="M226" s="37"/>
      <c r="N226" s="37"/>
      <c r="O226" s="42">
        <f t="shared" si="48"/>
        <v>0</v>
      </c>
      <c r="P226" s="141"/>
    </row>
    <row r="227" spans="1:16" ht="15">
      <c r="A227" s="43"/>
      <c r="B227" s="43"/>
      <c r="C227" s="140"/>
      <c r="D227" s="56"/>
      <c r="E227" s="37"/>
      <c r="F227" s="37"/>
      <c r="G227" s="37"/>
      <c r="H227" s="38">
        <f t="shared" si="49"/>
        <v>0</v>
      </c>
      <c r="I227" s="39"/>
      <c r="J227" s="140"/>
      <c r="K227" s="36"/>
      <c r="L227" s="37"/>
      <c r="M227" s="37"/>
      <c r="N227" s="37"/>
      <c r="O227" s="42">
        <f t="shared" si="48"/>
        <v>0</v>
      </c>
      <c r="P227" s="141"/>
    </row>
    <row r="228" spans="1:16" ht="15.75" thickBot="1">
      <c r="A228" s="50"/>
      <c r="B228" s="50"/>
      <c r="C228" s="51"/>
      <c r="D228" s="52"/>
      <c r="E228" s="53">
        <f>SUM(E218:E227)</f>
        <v>17</v>
      </c>
      <c r="F228" s="53">
        <f>SUM(F218:F227)</f>
        <v>761</v>
      </c>
      <c r="G228" s="53"/>
      <c r="H228" s="54">
        <f>SUM(H218:H227)</f>
        <v>1461</v>
      </c>
      <c r="I228" s="55"/>
      <c r="J228" s="51"/>
      <c r="K228" s="52"/>
      <c r="L228" s="53">
        <f>SUM(L218:L227)</f>
        <v>7</v>
      </c>
      <c r="M228" s="53">
        <f>SUM(M218:M227)</f>
        <v>357</v>
      </c>
      <c r="N228" s="53"/>
      <c r="O228" s="53">
        <f>SUM(O218:O227)</f>
        <v>501.60000000000008</v>
      </c>
      <c r="P228" s="142"/>
    </row>
    <row r="229" spans="1:16" ht="15.75" thickTop="1" thickBot="1"/>
    <row r="230" spans="1:16" ht="26.25" thickTop="1">
      <c r="A230" s="27" t="s">
        <v>292</v>
      </c>
      <c r="B230" s="28" t="s">
        <v>293</v>
      </c>
      <c r="C230" s="139"/>
      <c r="D230" s="29" t="s">
        <v>306</v>
      </c>
      <c r="E230" s="29" t="s">
        <v>307</v>
      </c>
      <c r="F230" s="29" t="s">
        <v>308</v>
      </c>
      <c r="G230" s="29"/>
      <c r="H230" s="29" t="s">
        <v>309</v>
      </c>
      <c r="I230" s="30"/>
      <c r="J230" s="139" t="s">
        <v>310</v>
      </c>
      <c r="K230" s="29" t="s">
        <v>306</v>
      </c>
      <c r="L230" s="29" t="s">
        <v>307</v>
      </c>
      <c r="M230" s="29" t="s">
        <v>308</v>
      </c>
      <c r="N230" s="29"/>
      <c r="O230" s="29" t="s">
        <v>311</v>
      </c>
      <c r="P230" s="31" t="s">
        <v>312</v>
      </c>
    </row>
    <row r="231" spans="1:16">
      <c r="A231" s="32">
        <v>18</v>
      </c>
      <c r="B231" s="33">
        <v>21839018</v>
      </c>
      <c r="C231" s="140"/>
      <c r="D231" s="56" t="s">
        <v>15</v>
      </c>
      <c r="E231" s="35">
        <v>2</v>
      </c>
      <c r="F231" s="36">
        <v>93</v>
      </c>
      <c r="G231" s="37" t="s">
        <v>7</v>
      </c>
      <c r="H231" s="38">
        <f t="shared" ref="H231:H240" si="50">E231*F231</f>
        <v>186</v>
      </c>
      <c r="I231" s="39"/>
      <c r="J231" s="140"/>
      <c r="K231" s="56" t="s">
        <v>341</v>
      </c>
      <c r="L231" s="44">
        <v>2</v>
      </c>
      <c r="M231" s="45">
        <v>96</v>
      </c>
      <c r="N231" s="45" t="s">
        <v>316</v>
      </c>
      <c r="O231" s="42">
        <f>L231*M231*0.8</f>
        <v>153.60000000000002</v>
      </c>
      <c r="P231" s="141">
        <f>(H241+O241)/(E241+(0.8*L241))</f>
        <v>88.452173913043481</v>
      </c>
    </row>
    <row r="232" spans="1:16" ht="15">
      <c r="A232" s="43"/>
      <c r="B232" s="43"/>
      <c r="C232" s="140"/>
      <c r="D232" s="34" t="s">
        <v>16</v>
      </c>
      <c r="E232" s="47">
        <v>2</v>
      </c>
      <c r="F232" s="40">
        <v>84</v>
      </c>
      <c r="G232" s="45" t="s">
        <v>11</v>
      </c>
      <c r="H232" s="38">
        <f t="shared" si="50"/>
        <v>168</v>
      </c>
      <c r="I232" s="46"/>
      <c r="J232" s="140"/>
      <c r="K232" s="34" t="s">
        <v>315</v>
      </c>
      <c r="L232" s="35">
        <v>2</v>
      </c>
      <c r="M232" s="36">
        <v>86</v>
      </c>
      <c r="N232" s="37" t="s">
        <v>316</v>
      </c>
      <c r="O232" s="42">
        <f t="shared" ref="O232:O240" si="51">L232*M232*0.8</f>
        <v>137.6</v>
      </c>
      <c r="P232" s="141"/>
    </row>
    <row r="233" spans="1:16" ht="15">
      <c r="A233" s="43"/>
      <c r="B233" s="43"/>
      <c r="C233" s="140"/>
      <c r="D233" s="34" t="s">
        <v>304</v>
      </c>
      <c r="E233" s="35">
        <v>3</v>
      </c>
      <c r="F233" s="37">
        <v>79</v>
      </c>
      <c r="G233" s="37" t="s">
        <v>7</v>
      </c>
      <c r="H233" s="38">
        <f t="shared" si="50"/>
        <v>237</v>
      </c>
      <c r="I233" s="46"/>
      <c r="J233" s="140"/>
      <c r="K233" s="36" t="s">
        <v>302</v>
      </c>
      <c r="L233" s="36">
        <v>2</v>
      </c>
      <c r="M233" s="37">
        <v>92</v>
      </c>
      <c r="N233" s="37" t="s">
        <v>13</v>
      </c>
      <c r="O233" s="42">
        <f t="shared" si="51"/>
        <v>147.20000000000002</v>
      </c>
      <c r="P233" s="141"/>
    </row>
    <row r="234" spans="1:16" ht="15">
      <c r="A234" s="43"/>
      <c r="B234" s="43"/>
      <c r="C234" s="140"/>
      <c r="D234" s="34" t="s">
        <v>19</v>
      </c>
      <c r="E234" s="36">
        <v>1</v>
      </c>
      <c r="F234" s="36">
        <v>87</v>
      </c>
      <c r="G234" s="41" t="s">
        <v>11</v>
      </c>
      <c r="H234" s="38">
        <f t="shared" si="50"/>
        <v>87</v>
      </c>
      <c r="I234" s="46"/>
      <c r="J234" s="140"/>
      <c r="K234" s="36" t="s">
        <v>301</v>
      </c>
      <c r="L234" s="36">
        <v>2</v>
      </c>
      <c r="M234" s="37">
        <v>85</v>
      </c>
      <c r="N234" s="37" t="s">
        <v>316</v>
      </c>
      <c r="O234" s="42">
        <f t="shared" si="51"/>
        <v>136</v>
      </c>
      <c r="P234" s="141"/>
    </row>
    <row r="235" spans="1:16" ht="15">
      <c r="A235" s="43"/>
      <c r="B235" s="43"/>
      <c r="C235" s="140"/>
      <c r="D235" s="34" t="s">
        <v>6</v>
      </c>
      <c r="E235" s="36">
        <v>2</v>
      </c>
      <c r="F235" s="36">
        <v>92</v>
      </c>
      <c r="G235" s="41" t="s">
        <v>7</v>
      </c>
      <c r="H235" s="38">
        <f t="shared" si="50"/>
        <v>184</v>
      </c>
      <c r="I235" s="39"/>
      <c r="J235" s="140"/>
      <c r="K235" s="56" t="s">
        <v>342</v>
      </c>
      <c r="L235" s="40">
        <v>2</v>
      </c>
      <c r="M235" s="40">
        <v>95</v>
      </c>
      <c r="N235" s="45" t="s">
        <v>9</v>
      </c>
      <c r="O235" s="42">
        <f t="shared" si="51"/>
        <v>152</v>
      </c>
      <c r="P235" s="141"/>
    </row>
    <row r="236" spans="1:16" ht="15">
      <c r="A236" s="43"/>
      <c r="B236" s="43"/>
      <c r="C236" s="140"/>
      <c r="D236" s="34" t="s">
        <v>18</v>
      </c>
      <c r="E236" s="37">
        <v>2</v>
      </c>
      <c r="F236" s="37">
        <v>85</v>
      </c>
      <c r="G236" s="41" t="s">
        <v>7</v>
      </c>
      <c r="H236" s="38">
        <f t="shared" si="50"/>
        <v>170</v>
      </c>
      <c r="I236" s="46"/>
      <c r="J236" s="140"/>
      <c r="K236" s="40"/>
      <c r="L236" s="45"/>
      <c r="M236" s="45"/>
      <c r="N236" s="45"/>
      <c r="O236" s="42">
        <f t="shared" si="51"/>
        <v>0</v>
      </c>
      <c r="P236" s="141"/>
    </row>
    <row r="237" spans="1:16" ht="15">
      <c r="A237" s="43"/>
      <c r="B237" s="43"/>
      <c r="C237" s="140"/>
      <c r="D237" s="34" t="s">
        <v>14</v>
      </c>
      <c r="E237" s="48">
        <v>3</v>
      </c>
      <c r="F237" s="36">
        <v>92</v>
      </c>
      <c r="G237" s="41" t="s">
        <v>7</v>
      </c>
      <c r="H237" s="38">
        <f t="shared" si="50"/>
        <v>276</v>
      </c>
      <c r="I237" s="39"/>
      <c r="J237" s="140"/>
      <c r="K237" s="40"/>
      <c r="L237" s="45"/>
      <c r="M237" s="45"/>
      <c r="N237" s="45"/>
      <c r="O237" s="42">
        <f t="shared" si="51"/>
        <v>0</v>
      </c>
      <c r="P237" s="141"/>
    </row>
    <row r="238" spans="1:16" ht="15">
      <c r="A238" s="43"/>
      <c r="B238" s="43"/>
      <c r="C238" s="140"/>
      <c r="D238" s="34"/>
      <c r="E238" s="48"/>
      <c r="F238" s="36"/>
      <c r="G238" s="41"/>
      <c r="H238" s="38">
        <f t="shared" si="50"/>
        <v>0</v>
      </c>
      <c r="I238" s="39"/>
      <c r="J238" s="140"/>
      <c r="K238" s="40"/>
      <c r="L238" s="45"/>
      <c r="M238" s="45"/>
      <c r="N238" s="45"/>
      <c r="O238" s="42">
        <f t="shared" si="51"/>
        <v>0</v>
      </c>
      <c r="P238" s="141"/>
    </row>
    <row r="239" spans="1:16" ht="15">
      <c r="A239" s="43"/>
      <c r="B239" s="43"/>
      <c r="C239" s="140"/>
      <c r="D239" s="34"/>
      <c r="E239" s="48"/>
      <c r="F239" s="36"/>
      <c r="G239" s="41"/>
      <c r="H239" s="38">
        <f t="shared" si="50"/>
        <v>0</v>
      </c>
      <c r="I239" s="39"/>
      <c r="J239" s="140"/>
      <c r="K239" s="49"/>
      <c r="L239" s="37"/>
      <c r="M239" s="37"/>
      <c r="N239" s="37"/>
      <c r="O239" s="42">
        <f t="shared" si="51"/>
        <v>0</v>
      </c>
      <c r="P239" s="141"/>
    </row>
    <row r="240" spans="1:16" ht="15">
      <c r="A240" s="43"/>
      <c r="B240" s="43"/>
      <c r="C240" s="140"/>
      <c r="D240" s="56"/>
      <c r="E240" s="37"/>
      <c r="F240" s="37"/>
      <c r="G240" s="37"/>
      <c r="H240" s="38">
        <f t="shared" si="50"/>
        <v>0</v>
      </c>
      <c r="I240" s="39"/>
      <c r="J240" s="140"/>
      <c r="K240" s="36"/>
      <c r="L240" s="37"/>
      <c r="M240" s="37"/>
      <c r="N240" s="37"/>
      <c r="O240" s="42">
        <f t="shared" si="51"/>
        <v>0</v>
      </c>
      <c r="P240" s="141"/>
    </row>
    <row r="241" spans="1:16" ht="15.75" thickBot="1">
      <c r="A241" s="50"/>
      <c r="B241" s="50"/>
      <c r="C241" s="51"/>
      <c r="D241" s="52"/>
      <c r="E241" s="53">
        <f>SUM(E231:E240)</f>
        <v>15</v>
      </c>
      <c r="F241" s="53">
        <f>SUM(F231:F240)</f>
        <v>612</v>
      </c>
      <c r="G241" s="53"/>
      <c r="H241" s="54">
        <f>SUM(H231:H240)</f>
        <v>1308</v>
      </c>
      <c r="I241" s="55"/>
      <c r="J241" s="51"/>
      <c r="K241" s="52"/>
      <c r="L241" s="53">
        <f>SUM(L231:L240)</f>
        <v>10</v>
      </c>
      <c r="M241" s="53">
        <f>SUM(M231:M240)</f>
        <v>454</v>
      </c>
      <c r="N241" s="53"/>
      <c r="O241" s="53">
        <f>SUM(O231:O240)</f>
        <v>726.40000000000009</v>
      </c>
      <c r="P241" s="142"/>
    </row>
    <row r="242" spans="1:16" ht="15.75" thickTop="1" thickBot="1"/>
    <row r="243" spans="1:16" ht="26.25" thickTop="1">
      <c r="A243" s="27" t="s">
        <v>292</v>
      </c>
      <c r="B243" s="28" t="s">
        <v>293</v>
      </c>
      <c r="C243" s="139"/>
      <c r="D243" s="29" t="s">
        <v>306</v>
      </c>
      <c r="E243" s="29" t="s">
        <v>307</v>
      </c>
      <c r="F243" s="29" t="s">
        <v>308</v>
      </c>
      <c r="G243" s="29"/>
      <c r="H243" s="29" t="s">
        <v>309</v>
      </c>
      <c r="I243" s="30"/>
      <c r="J243" s="139" t="s">
        <v>310</v>
      </c>
      <c r="K243" s="29" t="s">
        <v>306</v>
      </c>
      <c r="L243" s="29" t="s">
        <v>307</v>
      </c>
      <c r="M243" s="29" t="s">
        <v>308</v>
      </c>
      <c r="N243" s="29"/>
      <c r="O243" s="29" t="s">
        <v>311</v>
      </c>
      <c r="P243" s="31" t="s">
        <v>312</v>
      </c>
    </row>
    <row r="244" spans="1:16">
      <c r="A244" s="32">
        <v>19</v>
      </c>
      <c r="B244" s="33">
        <v>21839019</v>
      </c>
      <c r="C244" s="140"/>
      <c r="D244" s="56" t="s">
        <v>313</v>
      </c>
      <c r="E244" s="35">
        <v>2</v>
      </c>
      <c r="F244" s="36">
        <v>85</v>
      </c>
      <c r="G244" s="37" t="s">
        <v>7</v>
      </c>
      <c r="H244" s="38">
        <f t="shared" ref="H244:H246" si="52">E244*F244</f>
        <v>170</v>
      </c>
      <c r="I244" s="39"/>
      <c r="J244" s="140"/>
      <c r="K244" s="34" t="s">
        <v>333</v>
      </c>
      <c r="L244" s="40">
        <v>2</v>
      </c>
      <c r="M244" s="40">
        <v>95</v>
      </c>
      <c r="N244" s="41" t="s">
        <v>13</v>
      </c>
      <c r="O244" s="42">
        <f>L244*M244*0.8</f>
        <v>152</v>
      </c>
      <c r="P244" s="141">
        <f>(H254+O254)/(E254+(0.8*L254))</f>
        <v>84.025210084033603</v>
      </c>
    </row>
    <row r="245" spans="1:16" ht="15">
      <c r="A245" s="43"/>
      <c r="B245" s="43"/>
      <c r="C245" s="140"/>
      <c r="D245" s="56" t="s">
        <v>19</v>
      </c>
      <c r="E245" s="44">
        <v>1</v>
      </c>
      <c r="F245" s="45">
        <v>83</v>
      </c>
      <c r="G245" s="45" t="s">
        <v>11</v>
      </c>
      <c r="H245" s="38">
        <f t="shared" si="52"/>
        <v>83</v>
      </c>
      <c r="I245" s="46"/>
      <c r="J245" s="140"/>
      <c r="K245" s="56" t="s">
        <v>339</v>
      </c>
      <c r="L245" s="47">
        <v>1</v>
      </c>
      <c r="M245" s="40">
        <v>90</v>
      </c>
      <c r="N245" s="45" t="s">
        <v>9</v>
      </c>
      <c r="O245" s="42">
        <f t="shared" ref="O245:O253" si="53">L245*M245*0.8</f>
        <v>72</v>
      </c>
      <c r="P245" s="141"/>
    </row>
    <row r="246" spans="1:16" ht="15">
      <c r="A246" s="43"/>
      <c r="B246" s="43"/>
      <c r="C246" s="140"/>
      <c r="D246" s="34" t="s">
        <v>17</v>
      </c>
      <c r="E246" s="47">
        <v>1</v>
      </c>
      <c r="F246" s="40">
        <v>75</v>
      </c>
      <c r="G246" s="45" t="s">
        <v>11</v>
      </c>
      <c r="H246" s="38">
        <f t="shared" si="52"/>
        <v>75</v>
      </c>
      <c r="I246" s="46"/>
      <c r="J246" s="140"/>
      <c r="K246" s="36" t="s">
        <v>317</v>
      </c>
      <c r="L246" s="36">
        <v>2</v>
      </c>
      <c r="M246" s="37">
        <v>90</v>
      </c>
      <c r="N246" s="37" t="s">
        <v>316</v>
      </c>
      <c r="O246" s="42">
        <f t="shared" si="53"/>
        <v>144</v>
      </c>
      <c r="P246" s="141"/>
    </row>
    <row r="247" spans="1:16" ht="15">
      <c r="A247" s="43"/>
      <c r="B247" s="43"/>
      <c r="C247" s="140"/>
      <c r="D247" s="34" t="s">
        <v>304</v>
      </c>
      <c r="E247" s="35">
        <v>3</v>
      </c>
      <c r="F247" s="36">
        <v>76</v>
      </c>
      <c r="G247" s="37" t="s">
        <v>7</v>
      </c>
      <c r="H247" s="38">
        <f>E247*F247</f>
        <v>228</v>
      </c>
      <c r="I247" s="46"/>
      <c r="J247" s="140"/>
      <c r="K247" s="36" t="s">
        <v>314</v>
      </c>
      <c r="L247" s="36">
        <v>2</v>
      </c>
      <c r="M247" s="37">
        <v>85</v>
      </c>
      <c r="N247" s="37" t="s">
        <v>13</v>
      </c>
      <c r="O247" s="42">
        <f t="shared" si="53"/>
        <v>136</v>
      </c>
      <c r="P247" s="141"/>
    </row>
    <row r="248" spans="1:16" ht="15">
      <c r="A248" s="43"/>
      <c r="B248" s="43"/>
      <c r="C248" s="140"/>
      <c r="D248" s="34" t="s">
        <v>10</v>
      </c>
      <c r="E248" s="35">
        <v>1</v>
      </c>
      <c r="F248" s="37">
        <v>75</v>
      </c>
      <c r="G248" s="37" t="s">
        <v>11</v>
      </c>
      <c r="H248" s="38">
        <f t="shared" ref="H248:H253" si="54">E248*F248</f>
        <v>75</v>
      </c>
      <c r="I248" s="39"/>
      <c r="J248" s="140"/>
      <c r="K248" s="64" t="s">
        <v>319</v>
      </c>
      <c r="L248" s="40">
        <v>2</v>
      </c>
      <c r="M248" s="40">
        <v>84</v>
      </c>
      <c r="N248" s="45" t="s">
        <v>13</v>
      </c>
      <c r="O248" s="42">
        <f t="shared" si="53"/>
        <v>134.4</v>
      </c>
      <c r="P248" s="141"/>
    </row>
    <row r="249" spans="1:16" ht="15">
      <c r="A249" s="43"/>
      <c r="B249" s="43"/>
      <c r="C249" s="140"/>
      <c r="D249" s="34" t="s">
        <v>14</v>
      </c>
      <c r="E249" s="36">
        <v>3</v>
      </c>
      <c r="F249" s="36">
        <v>84</v>
      </c>
      <c r="G249" s="41" t="s">
        <v>7</v>
      </c>
      <c r="H249" s="38">
        <f t="shared" si="54"/>
        <v>252</v>
      </c>
      <c r="I249" s="46"/>
      <c r="J249" s="140"/>
      <c r="K249" s="40" t="s">
        <v>331</v>
      </c>
      <c r="L249" s="45">
        <v>2</v>
      </c>
      <c r="M249" s="45">
        <v>84</v>
      </c>
      <c r="N249" s="45" t="s">
        <v>13</v>
      </c>
      <c r="O249" s="42">
        <f t="shared" si="53"/>
        <v>134.4</v>
      </c>
      <c r="P249" s="141"/>
    </row>
    <row r="250" spans="1:16" ht="15">
      <c r="A250" s="43"/>
      <c r="B250" s="43"/>
      <c r="C250" s="140"/>
      <c r="D250" s="34" t="s">
        <v>15</v>
      </c>
      <c r="E250" s="36">
        <v>2</v>
      </c>
      <c r="F250" s="36">
        <v>90</v>
      </c>
      <c r="G250" s="41" t="s">
        <v>7</v>
      </c>
      <c r="H250" s="38">
        <f t="shared" si="54"/>
        <v>180</v>
      </c>
      <c r="I250" s="39"/>
      <c r="J250" s="140"/>
      <c r="K250" s="40"/>
      <c r="L250" s="45"/>
      <c r="M250" s="45"/>
      <c r="N250" s="45"/>
      <c r="O250" s="42">
        <f t="shared" si="53"/>
        <v>0</v>
      </c>
      <c r="P250" s="141"/>
    </row>
    <row r="251" spans="1:16" ht="15">
      <c r="A251" s="43"/>
      <c r="B251" s="43"/>
      <c r="C251" s="140"/>
      <c r="D251" s="34" t="s">
        <v>16</v>
      </c>
      <c r="E251" s="37">
        <v>2</v>
      </c>
      <c r="F251" s="37">
        <v>82</v>
      </c>
      <c r="G251" s="41" t="s">
        <v>11</v>
      </c>
      <c r="H251" s="38">
        <f t="shared" si="54"/>
        <v>164</v>
      </c>
      <c r="I251" s="39"/>
      <c r="J251" s="140"/>
      <c r="K251" s="40"/>
      <c r="L251" s="45"/>
      <c r="M251" s="45"/>
      <c r="N251" s="45"/>
      <c r="O251" s="42">
        <f t="shared" si="53"/>
        <v>0</v>
      </c>
      <c r="P251" s="141"/>
    </row>
    <row r="252" spans="1:16" ht="15">
      <c r="A252" s="43"/>
      <c r="B252" s="43"/>
      <c r="C252" s="140"/>
      <c r="D252" s="34"/>
      <c r="E252" s="48"/>
      <c r="F252" s="36"/>
      <c r="G252" s="41"/>
      <c r="H252" s="38">
        <f t="shared" si="54"/>
        <v>0</v>
      </c>
      <c r="I252" s="39"/>
      <c r="J252" s="140"/>
      <c r="K252" s="49"/>
      <c r="L252" s="37"/>
      <c r="M252" s="37"/>
      <c r="N252" s="37"/>
      <c r="O252" s="42">
        <f t="shared" si="53"/>
        <v>0</v>
      </c>
      <c r="P252" s="141"/>
    </row>
    <row r="253" spans="1:16" ht="15">
      <c r="A253" s="43"/>
      <c r="B253" s="43"/>
      <c r="C253" s="140"/>
      <c r="D253" s="56"/>
      <c r="E253" s="37"/>
      <c r="F253" s="37"/>
      <c r="G253" s="37"/>
      <c r="H253" s="38">
        <f t="shared" si="54"/>
        <v>0</v>
      </c>
      <c r="I253" s="39"/>
      <c r="J253" s="140"/>
      <c r="K253" s="36"/>
      <c r="L253" s="37"/>
      <c r="M253" s="37"/>
      <c r="N253" s="37"/>
      <c r="O253" s="42">
        <f t="shared" si="53"/>
        <v>0</v>
      </c>
      <c r="P253" s="141"/>
    </row>
    <row r="254" spans="1:16" ht="15.75" thickBot="1">
      <c r="A254" s="50"/>
      <c r="B254" s="50"/>
      <c r="C254" s="51"/>
      <c r="D254" s="52"/>
      <c r="E254" s="53">
        <f>SUM(E244:E253)</f>
        <v>15</v>
      </c>
      <c r="F254" s="53">
        <f>SUM(F244:F253)</f>
        <v>650</v>
      </c>
      <c r="G254" s="53"/>
      <c r="H254" s="54">
        <f>SUM(H244:H253)</f>
        <v>1227</v>
      </c>
      <c r="I254" s="55"/>
      <c r="J254" s="51"/>
      <c r="K254" s="52"/>
      <c r="L254" s="53">
        <f>SUM(L244:L253)</f>
        <v>11</v>
      </c>
      <c r="M254" s="53">
        <f>SUM(M244:M253)</f>
        <v>528</v>
      </c>
      <c r="N254" s="53"/>
      <c r="O254" s="53">
        <f>SUM(O244:O253)</f>
        <v>772.8</v>
      </c>
      <c r="P254" s="142"/>
    </row>
    <row r="255" spans="1:16" ht="15.75" thickTop="1" thickBot="1"/>
    <row r="256" spans="1:16" ht="26.25" thickTop="1">
      <c r="A256" s="27" t="s">
        <v>292</v>
      </c>
      <c r="B256" s="28" t="s">
        <v>293</v>
      </c>
      <c r="C256" s="139"/>
      <c r="D256" s="29" t="s">
        <v>306</v>
      </c>
      <c r="E256" s="29" t="s">
        <v>307</v>
      </c>
      <c r="F256" s="29" t="s">
        <v>308</v>
      </c>
      <c r="G256" s="29"/>
      <c r="H256" s="29" t="s">
        <v>309</v>
      </c>
      <c r="I256" s="30"/>
      <c r="J256" s="139" t="s">
        <v>310</v>
      </c>
      <c r="K256" s="29" t="s">
        <v>306</v>
      </c>
      <c r="L256" s="29" t="s">
        <v>307</v>
      </c>
      <c r="M256" s="29" t="s">
        <v>308</v>
      </c>
      <c r="N256" s="29"/>
      <c r="O256" s="29" t="s">
        <v>311</v>
      </c>
      <c r="P256" s="31" t="s">
        <v>312</v>
      </c>
    </row>
    <row r="257" spans="1:16">
      <c r="A257" s="32">
        <v>20</v>
      </c>
      <c r="B257" s="33">
        <v>21839020</v>
      </c>
      <c r="C257" s="140"/>
      <c r="D257" s="56" t="s">
        <v>313</v>
      </c>
      <c r="E257" s="35">
        <v>2</v>
      </c>
      <c r="F257" s="36">
        <v>96</v>
      </c>
      <c r="G257" s="37" t="s">
        <v>7</v>
      </c>
      <c r="H257" s="38">
        <f t="shared" ref="H257:H259" si="55">E257*F257</f>
        <v>192</v>
      </c>
      <c r="I257" s="39"/>
      <c r="J257" s="140"/>
      <c r="K257" s="56" t="s">
        <v>314</v>
      </c>
      <c r="L257" s="44">
        <v>2</v>
      </c>
      <c r="M257" s="45">
        <v>98</v>
      </c>
      <c r="N257" s="45" t="s">
        <v>13</v>
      </c>
      <c r="O257" s="42">
        <f>L257*M257*0.8</f>
        <v>156.80000000000001</v>
      </c>
      <c r="P257" s="141">
        <f>(H267+O267)/(E267+(0.8*L267))</f>
        <v>88.162162162162161</v>
      </c>
    </row>
    <row r="258" spans="1:16" ht="15">
      <c r="A258" s="43"/>
      <c r="B258" s="43"/>
      <c r="C258" s="140"/>
      <c r="D258" s="56" t="s">
        <v>318</v>
      </c>
      <c r="E258" s="56">
        <v>2</v>
      </c>
      <c r="F258" s="56">
        <v>92</v>
      </c>
      <c r="G258" s="59" t="s">
        <v>7</v>
      </c>
      <c r="H258" s="38">
        <f t="shared" si="55"/>
        <v>184</v>
      </c>
      <c r="I258" s="46"/>
      <c r="J258" s="140"/>
      <c r="K258" s="56" t="s">
        <v>315</v>
      </c>
      <c r="L258" s="47">
        <v>2</v>
      </c>
      <c r="M258" s="40">
        <v>99</v>
      </c>
      <c r="N258" s="45" t="s">
        <v>316</v>
      </c>
      <c r="O258" s="42">
        <f t="shared" ref="O258:O266" si="56">L258*M258*0.8</f>
        <v>158.4</v>
      </c>
      <c r="P258" s="141"/>
    </row>
    <row r="259" spans="1:16" ht="15">
      <c r="A259" s="43"/>
      <c r="B259" s="43"/>
      <c r="C259" s="140"/>
      <c r="D259" s="34" t="s">
        <v>19</v>
      </c>
      <c r="E259" s="47">
        <v>1</v>
      </c>
      <c r="F259" s="40">
        <v>91</v>
      </c>
      <c r="G259" s="45" t="s">
        <v>11</v>
      </c>
      <c r="H259" s="38">
        <f t="shared" si="55"/>
        <v>91</v>
      </c>
      <c r="I259" s="46"/>
      <c r="J259" s="140"/>
      <c r="K259" s="36"/>
      <c r="L259" s="36"/>
      <c r="M259" s="37"/>
      <c r="N259" s="37"/>
      <c r="O259" s="42">
        <f t="shared" si="56"/>
        <v>0</v>
      </c>
      <c r="P259" s="141"/>
    </row>
    <row r="260" spans="1:16" ht="15">
      <c r="A260" s="43"/>
      <c r="B260" s="43"/>
      <c r="C260" s="140"/>
      <c r="D260" s="34" t="s">
        <v>17</v>
      </c>
      <c r="E260" s="35">
        <v>1</v>
      </c>
      <c r="F260" s="36">
        <v>75</v>
      </c>
      <c r="G260" s="37" t="s">
        <v>11</v>
      </c>
      <c r="H260" s="38">
        <f>E260*F260</f>
        <v>75</v>
      </c>
      <c r="I260" s="46"/>
      <c r="J260" s="140"/>
      <c r="K260" s="36"/>
      <c r="L260" s="36"/>
      <c r="M260" s="37"/>
      <c r="N260" s="37"/>
      <c r="O260" s="42">
        <f t="shared" si="56"/>
        <v>0</v>
      </c>
      <c r="P260" s="141"/>
    </row>
    <row r="261" spans="1:16" ht="15">
      <c r="A261" s="43"/>
      <c r="B261" s="43"/>
      <c r="C261" s="140"/>
      <c r="D261" s="34" t="s">
        <v>304</v>
      </c>
      <c r="E261" s="35">
        <v>3</v>
      </c>
      <c r="F261" s="37">
        <v>76</v>
      </c>
      <c r="G261" s="37" t="s">
        <v>7</v>
      </c>
      <c r="H261" s="38">
        <f t="shared" ref="H261:H266" si="57">E261*F261</f>
        <v>228</v>
      </c>
      <c r="I261" s="39"/>
      <c r="J261" s="140"/>
      <c r="K261" s="64"/>
      <c r="L261" s="40"/>
      <c r="M261" s="40"/>
      <c r="N261" s="45"/>
      <c r="O261" s="42">
        <f t="shared" si="56"/>
        <v>0</v>
      </c>
      <c r="P261" s="141"/>
    </row>
    <row r="262" spans="1:16" ht="15">
      <c r="A262" s="43"/>
      <c r="B262" s="43"/>
      <c r="C262" s="140"/>
      <c r="D262" s="34" t="s">
        <v>15</v>
      </c>
      <c r="E262" s="36">
        <v>2</v>
      </c>
      <c r="F262" s="36">
        <v>95</v>
      </c>
      <c r="G262" s="41" t="s">
        <v>7</v>
      </c>
      <c r="H262" s="38">
        <f t="shared" si="57"/>
        <v>190</v>
      </c>
      <c r="I262" s="46"/>
      <c r="J262" s="140"/>
      <c r="K262" s="40"/>
      <c r="L262" s="45"/>
      <c r="M262" s="45"/>
      <c r="N262" s="45"/>
      <c r="O262" s="42">
        <f t="shared" si="56"/>
        <v>0</v>
      </c>
      <c r="P262" s="141"/>
    </row>
    <row r="263" spans="1:16" ht="15">
      <c r="A263" s="43"/>
      <c r="B263" s="43"/>
      <c r="C263" s="140"/>
      <c r="D263" s="56" t="s">
        <v>16</v>
      </c>
      <c r="E263" s="56">
        <v>2</v>
      </c>
      <c r="F263" s="56">
        <v>83</v>
      </c>
      <c r="G263" s="59" t="s">
        <v>11</v>
      </c>
      <c r="H263" s="38">
        <f t="shared" si="57"/>
        <v>166</v>
      </c>
      <c r="I263" s="39"/>
      <c r="J263" s="140"/>
      <c r="K263" s="40"/>
      <c r="L263" s="45"/>
      <c r="M263" s="45"/>
      <c r="N263" s="45"/>
      <c r="O263" s="42">
        <f t="shared" si="56"/>
        <v>0</v>
      </c>
      <c r="P263" s="141"/>
    </row>
    <row r="264" spans="1:16" ht="15">
      <c r="A264" s="43"/>
      <c r="B264" s="43"/>
      <c r="C264" s="140"/>
      <c r="D264" s="34" t="s">
        <v>10</v>
      </c>
      <c r="E264" s="37">
        <v>1</v>
      </c>
      <c r="F264" s="37">
        <v>75</v>
      </c>
      <c r="G264" s="41" t="s">
        <v>11</v>
      </c>
      <c r="H264" s="38">
        <f t="shared" si="57"/>
        <v>75</v>
      </c>
      <c r="I264" s="39"/>
      <c r="J264" s="140"/>
      <c r="K264" s="40"/>
      <c r="L264" s="45"/>
      <c r="M264" s="45"/>
      <c r="N264" s="45"/>
      <c r="O264" s="42">
        <f t="shared" si="56"/>
        <v>0</v>
      </c>
      <c r="P264" s="141"/>
    </row>
    <row r="265" spans="1:16" ht="15">
      <c r="A265" s="43"/>
      <c r="B265" s="43"/>
      <c r="C265" s="140"/>
      <c r="D265" s="34" t="s">
        <v>14</v>
      </c>
      <c r="E265" s="48">
        <v>3</v>
      </c>
      <c r="F265" s="36">
        <v>87</v>
      </c>
      <c r="G265" s="41" t="s">
        <v>7</v>
      </c>
      <c r="H265" s="38">
        <f t="shared" si="57"/>
        <v>261</v>
      </c>
      <c r="I265" s="39"/>
      <c r="J265" s="140"/>
      <c r="K265" s="49"/>
      <c r="L265" s="37"/>
      <c r="M265" s="37"/>
      <c r="N265" s="37"/>
      <c r="O265" s="42">
        <f t="shared" si="56"/>
        <v>0</v>
      </c>
      <c r="P265" s="141"/>
    </row>
    <row r="266" spans="1:16" ht="15">
      <c r="A266" s="43"/>
      <c r="B266" s="43"/>
      <c r="C266" s="140"/>
      <c r="D266" s="56" t="s">
        <v>317</v>
      </c>
      <c r="E266" s="37">
        <v>2</v>
      </c>
      <c r="F266" s="37">
        <v>90</v>
      </c>
      <c r="G266" s="37" t="s">
        <v>7</v>
      </c>
      <c r="H266" s="38">
        <f t="shared" si="57"/>
        <v>180</v>
      </c>
      <c r="I266" s="39"/>
      <c r="J266" s="140"/>
      <c r="K266" s="36"/>
      <c r="L266" s="37"/>
      <c r="M266" s="37"/>
      <c r="N266" s="37"/>
      <c r="O266" s="42">
        <f t="shared" si="56"/>
        <v>0</v>
      </c>
      <c r="P266" s="141"/>
    </row>
    <row r="267" spans="1:16" ht="15.75" thickBot="1">
      <c r="A267" s="50"/>
      <c r="B267" s="50"/>
      <c r="C267" s="51"/>
      <c r="D267" s="52"/>
      <c r="E267" s="53">
        <f>SUM(E257:E266)</f>
        <v>19</v>
      </c>
      <c r="F267" s="53">
        <f>SUM(F257:F266)</f>
        <v>860</v>
      </c>
      <c r="G267" s="53"/>
      <c r="H267" s="54">
        <f>SUM(H257:H266)</f>
        <v>1642</v>
      </c>
      <c r="I267" s="55"/>
      <c r="J267" s="51"/>
      <c r="K267" s="52"/>
      <c r="L267" s="53">
        <f>SUM(L257:L266)</f>
        <v>4</v>
      </c>
      <c r="M267" s="53">
        <f>SUM(M257:M266)</f>
        <v>197</v>
      </c>
      <c r="N267" s="53"/>
      <c r="O267" s="53">
        <f>SUM(O257:O266)</f>
        <v>315.20000000000005</v>
      </c>
      <c r="P267" s="142"/>
    </row>
    <row r="268" spans="1:16" ht="15.75" thickTop="1" thickBot="1"/>
    <row r="269" spans="1:16" ht="26.25" thickTop="1">
      <c r="A269" s="27" t="s">
        <v>292</v>
      </c>
      <c r="B269" s="28" t="s">
        <v>293</v>
      </c>
      <c r="C269" s="139"/>
      <c r="D269" s="29" t="s">
        <v>306</v>
      </c>
      <c r="E269" s="29" t="s">
        <v>307</v>
      </c>
      <c r="F269" s="29" t="s">
        <v>308</v>
      </c>
      <c r="G269" s="29"/>
      <c r="H269" s="29" t="s">
        <v>309</v>
      </c>
      <c r="I269" s="30"/>
      <c r="J269" s="139" t="s">
        <v>310</v>
      </c>
      <c r="K269" s="29" t="s">
        <v>306</v>
      </c>
      <c r="L269" s="29" t="s">
        <v>307</v>
      </c>
      <c r="M269" s="29" t="s">
        <v>308</v>
      </c>
      <c r="N269" s="29"/>
      <c r="O269" s="29" t="s">
        <v>311</v>
      </c>
      <c r="P269" s="31" t="s">
        <v>312</v>
      </c>
    </row>
    <row r="270" spans="1:16">
      <c r="A270" s="32">
        <v>21</v>
      </c>
      <c r="B270" s="33">
        <v>21839021</v>
      </c>
      <c r="C270" s="140"/>
      <c r="D270" s="56" t="s">
        <v>15</v>
      </c>
      <c r="E270" s="35">
        <v>2</v>
      </c>
      <c r="F270" s="36">
        <v>95</v>
      </c>
      <c r="G270" s="37" t="s">
        <v>7</v>
      </c>
      <c r="H270" s="38">
        <f t="shared" ref="H270:H272" si="58">E270*F270</f>
        <v>190</v>
      </c>
      <c r="I270" s="39"/>
      <c r="J270" s="140"/>
      <c r="K270" s="34" t="s">
        <v>314</v>
      </c>
      <c r="L270" s="47">
        <v>2</v>
      </c>
      <c r="M270" s="40">
        <v>96</v>
      </c>
      <c r="N270" s="45" t="s">
        <v>13</v>
      </c>
      <c r="O270" s="42">
        <f>L270*M270*0.8</f>
        <v>153.60000000000002</v>
      </c>
      <c r="P270" s="141">
        <f>(H280+O280)/(E280+(0.8*L280))</f>
        <v>85.417475728155324</v>
      </c>
    </row>
    <row r="271" spans="1:16" ht="15">
      <c r="A271" s="43"/>
      <c r="B271" s="43"/>
      <c r="C271" s="140"/>
      <c r="D271" s="56" t="s">
        <v>10</v>
      </c>
      <c r="E271" s="44">
        <v>1</v>
      </c>
      <c r="F271" s="45">
        <v>75</v>
      </c>
      <c r="G271" s="45" t="s">
        <v>11</v>
      </c>
      <c r="H271" s="38">
        <f t="shared" si="58"/>
        <v>75</v>
      </c>
      <c r="I271" s="46"/>
      <c r="J271" s="140"/>
      <c r="K271" s="56"/>
      <c r="L271" s="47"/>
      <c r="M271" s="40"/>
      <c r="N271" s="45"/>
      <c r="O271" s="42">
        <f t="shared" ref="O271:O279" si="59">L271*M271*0.8</f>
        <v>0</v>
      </c>
      <c r="P271" s="141"/>
    </row>
    <row r="272" spans="1:16" ht="15">
      <c r="A272" s="43"/>
      <c r="B272" s="43"/>
      <c r="C272" s="140"/>
      <c r="D272" s="34" t="s">
        <v>17</v>
      </c>
      <c r="E272" s="47">
        <v>1</v>
      </c>
      <c r="F272" s="40">
        <v>75</v>
      </c>
      <c r="G272" s="45" t="s">
        <v>11</v>
      </c>
      <c r="H272" s="38">
        <f t="shared" si="58"/>
        <v>75</v>
      </c>
      <c r="I272" s="46"/>
      <c r="J272" s="140"/>
      <c r="K272" s="36"/>
      <c r="L272" s="36"/>
      <c r="M272" s="37"/>
      <c r="N272" s="37"/>
      <c r="O272" s="42">
        <f t="shared" si="59"/>
        <v>0</v>
      </c>
      <c r="P272" s="141"/>
    </row>
    <row r="273" spans="1:16" ht="15">
      <c r="A273" s="43"/>
      <c r="B273" s="43"/>
      <c r="C273" s="140"/>
      <c r="D273" s="34" t="s">
        <v>18</v>
      </c>
      <c r="E273" s="35">
        <v>2</v>
      </c>
      <c r="F273" s="36">
        <v>95</v>
      </c>
      <c r="G273" s="37" t="s">
        <v>7</v>
      </c>
      <c r="H273" s="38">
        <f>E273*F273</f>
        <v>190</v>
      </c>
      <c r="I273" s="46"/>
      <c r="J273" s="140"/>
      <c r="K273" s="36"/>
      <c r="L273" s="36"/>
      <c r="M273" s="37"/>
      <c r="N273" s="37"/>
      <c r="O273" s="42">
        <f t="shared" si="59"/>
        <v>0</v>
      </c>
      <c r="P273" s="141"/>
    </row>
    <row r="274" spans="1:16" ht="15">
      <c r="A274" s="43"/>
      <c r="B274" s="43"/>
      <c r="C274" s="140"/>
      <c r="D274" s="34" t="s">
        <v>14</v>
      </c>
      <c r="E274" s="35">
        <v>3</v>
      </c>
      <c r="F274" s="37">
        <v>88</v>
      </c>
      <c r="G274" s="37" t="s">
        <v>7</v>
      </c>
      <c r="H274" s="38">
        <f t="shared" ref="H274:H279" si="60">E274*F274</f>
        <v>264</v>
      </c>
      <c r="I274" s="39"/>
      <c r="J274" s="140"/>
      <c r="K274" s="64"/>
      <c r="L274" s="40"/>
      <c r="M274" s="40"/>
      <c r="N274" s="45"/>
      <c r="O274" s="42">
        <f t="shared" si="59"/>
        <v>0</v>
      </c>
      <c r="P274" s="141"/>
    </row>
    <row r="275" spans="1:16" ht="15">
      <c r="A275" s="43"/>
      <c r="B275" s="43"/>
      <c r="C275" s="140"/>
      <c r="D275" s="34" t="s">
        <v>16</v>
      </c>
      <c r="E275" s="36">
        <v>2</v>
      </c>
      <c r="F275" s="36">
        <v>78</v>
      </c>
      <c r="G275" s="41" t="s">
        <v>11</v>
      </c>
      <c r="H275" s="38">
        <f t="shared" si="60"/>
        <v>156</v>
      </c>
      <c r="I275" s="46"/>
      <c r="J275" s="140"/>
      <c r="K275" s="40"/>
      <c r="L275" s="45"/>
      <c r="M275" s="45"/>
      <c r="N275" s="45"/>
      <c r="O275" s="42">
        <f t="shared" si="59"/>
        <v>0</v>
      </c>
      <c r="P275" s="141"/>
    </row>
    <row r="276" spans="1:16" ht="15">
      <c r="A276" s="43"/>
      <c r="B276" s="43"/>
      <c r="C276" s="140"/>
      <c r="D276" s="34" t="s">
        <v>318</v>
      </c>
      <c r="E276" s="36">
        <v>2</v>
      </c>
      <c r="F276" s="36">
        <v>94</v>
      </c>
      <c r="G276" s="41" t="s">
        <v>7</v>
      </c>
      <c r="H276" s="38">
        <f t="shared" si="60"/>
        <v>188</v>
      </c>
      <c r="I276" s="39"/>
      <c r="J276" s="140"/>
      <c r="K276" s="40"/>
      <c r="L276" s="45"/>
      <c r="M276" s="45"/>
      <c r="N276" s="45"/>
      <c r="O276" s="42">
        <f t="shared" si="59"/>
        <v>0</v>
      </c>
      <c r="P276" s="141"/>
    </row>
    <row r="277" spans="1:16" ht="15">
      <c r="A277" s="43"/>
      <c r="B277" s="43"/>
      <c r="C277" s="140"/>
      <c r="D277" s="34" t="s">
        <v>6</v>
      </c>
      <c r="E277" s="37">
        <v>2</v>
      </c>
      <c r="F277" s="37">
        <v>87</v>
      </c>
      <c r="G277" s="41" t="s">
        <v>7</v>
      </c>
      <c r="H277" s="38">
        <f t="shared" si="60"/>
        <v>174</v>
      </c>
      <c r="I277" s="39"/>
      <c r="J277" s="140"/>
      <c r="K277" s="40"/>
      <c r="L277" s="45"/>
      <c r="M277" s="45"/>
      <c r="N277" s="45"/>
      <c r="O277" s="42">
        <f t="shared" si="59"/>
        <v>0</v>
      </c>
      <c r="P277" s="141"/>
    </row>
    <row r="278" spans="1:16" ht="15">
      <c r="A278" s="43"/>
      <c r="B278" s="43"/>
      <c r="C278" s="140"/>
      <c r="D278" s="34" t="s">
        <v>304</v>
      </c>
      <c r="E278" s="48">
        <v>3</v>
      </c>
      <c r="F278" s="36">
        <v>70</v>
      </c>
      <c r="G278" s="41" t="s">
        <v>7</v>
      </c>
      <c r="H278" s="38">
        <f t="shared" si="60"/>
        <v>210</v>
      </c>
      <c r="I278" s="39"/>
      <c r="J278" s="140"/>
      <c r="K278" s="49"/>
      <c r="L278" s="37"/>
      <c r="M278" s="37"/>
      <c r="N278" s="37"/>
      <c r="O278" s="42">
        <f t="shared" si="59"/>
        <v>0</v>
      </c>
      <c r="P278" s="141"/>
    </row>
    <row r="279" spans="1:16" ht="15">
      <c r="A279" s="43"/>
      <c r="B279" s="43"/>
      <c r="C279" s="140"/>
      <c r="D279" s="56" t="s">
        <v>19</v>
      </c>
      <c r="E279" s="37">
        <v>1</v>
      </c>
      <c r="F279" s="37">
        <v>84</v>
      </c>
      <c r="G279" s="37" t="s">
        <v>11</v>
      </c>
      <c r="H279" s="38">
        <f t="shared" si="60"/>
        <v>84</v>
      </c>
      <c r="I279" s="39"/>
      <c r="J279" s="140"/>
      <c r="K279" s="36"/>
      <c r="L279" s="37"/>
      <c r="M279" s="37"/>
      <c r="N279" s="37"/>
      <c r="O279" s="42">
        <f t="shared" si="59"/>
        <v>0</v>
      </c>
      <c r="P279" s="141"/>
    </row>
    <row r="280" spans="1:16" ht="15.75" thickBot="1">
      <c r="A280" s="50"/>
      <c r="B280" s="50"/>
      <c r="C280" s="51"/>
      <c r="D280" s="52"/>
      <c r="E280" s="53">
        <f>SUM(E270:E279)</f>
        <v>19</v>
      </c>
      <c r="F280" s="53">
        <f>SUM(F270:F279)</f>
        <v>841</v>
      </c>
      <c r="G280" s="53"/>
      <c r="H280" s="54">
        <f>SUM(H270:H279)</f>
        <v>1606</v>
      </c>
      <c r="I280" s="55"/>
      <c r="J280" s="51"/>
      <c r="K280" s="52"/>
      <c r="L280" s="53">
        <f>SUM(L270:L279)</f>
        <v>2</v>
      </c>
      <c r="M280" s="53">
        <f>SUM(M270:M279)</f>
        <v>96</v>
      </c>
      <c r="N280" s="53"/>
      <c r="O280" s="53">
        <f>SUM(O270:O279)</f>
        <v>153.60000000000002</v>
      </c>
      <c r="P280" s="142"/>
    </row>
    <row r="281" spans="1:16" ht="15.75" thickTop="1" thickBot="1"/>
    <row r="282" spans="1:16" ht="26.25" thickTop="1">
      <c r="A282" s="27" t="s">
        <v>292</v>
      </c>
      <c r="B282" s="28" t="s">
        <v>293</v>
      </c>
      <c r="C282" s="139"/>
      <c r="D282" s="29" t="s">
        <v>306</v>
      </c>
      <c r="E282" s="29" t="s">
        <v>307</v>
      </c>
      <c r="F282" s="29" t="s">
        <v>308</v>
      </c>
      <c r="G282" s="29"/>
      <c r="H282" s="29" t="s">
        <v>309</v>
      </c>
      <c r="I282" s="30"/>
      <c r="J282" s="139" t="s">
        <v>310</v>
      </c>
      <c r="K282" s="29" t="s">
        <v>306</v>
      </c>
      <c r="L282" s="29" t="s">
        <v>307</v>
      </c>
      <c r="M282" s="29" t="s">
        <v>308</v>
      </c>
      <c r="N282" s="29"/>
      <c r="O282" s="29" t="s">
        <v>311</v>
      </c>
      <c r="P282" s="31" t="s">
        <v>312</v>
      </c>
    </row>
    <row r="283" spans="1:16">
      <c r="A283" s="32">
        <v>22</v>
      </c>
      <c r="B283" s="33">
        <v>21839022</v>
      </c>
      <c r="C283" s="140"/>
      <c r="D283" s="56" t="s">
        <v>313</v>
      </c>
      <c r="E283" s="35">
        <v>2</v>
      </c>
      <c r="F283" s="36">
        <v>95</v>
      </c>
      <c r="G283" s="37" t="s">
        <v>7</v>
      </c>
      <c r="H283" s="38">
        <f t="shared" ref="H283:H285" si="61">E283*F283</f>
        <v>190</v>
      </c>
      <c r="I283" s="39"/>
      <c r="J283" s="140"/>
      <c r="K283" s="34" t="s">
        <v>343</v>
      </c>
      <c r="L283" s="40">
        <v>2</v>
      </c>
      <c r="M283" s="40">
        <v>95</v>
      </c>
      <c r="N283" s="41" t="s">
        <v>316</v>
      </c>
      <c r="O283" s="42">
        <f>L283*M283*0.8</f>
        <v>152</v>
      </c>
      <c r="P283" s="141">
        <f>(H293+O293)/(E293+(0.8*L293))</f>
        <v>86.202020202020194</v>
      </c>
    </row>
    <row r="284" spans="1:16" ht="15">
      <c r="A284" s="43"/>
      <c r="B284" s="43"/>
      <c r="C284" s="140"/>
      <c r="D284" s="56" t="s">
        <v>19</v>
      </c>
      <c r="E284" s="44">
        <v>1</v>
      </c>
      <c r="F284" s="45">
        <v>77</v>
      </c>
      <c r="G284" s="45" t="s">
        <v>11</v>
      </c>
      <c r="H284" s="38">
        <f t="shared" si="61"/>
        <v>77</v>
      </c>
      <c r="I284" s="46"/>
      <c r="J284" s="140"/>
      <c r="K284" s="56" t="s">
        <v>302</v>
      </c>
      <c r="L284" s="47">
        <v>2</v>
      </c>
      <c r="M284" s="40">
        <v>88</v>
      </c>
      <c r="N284" s="45" t="s">
        <v>13</v>
      </c>
      <c r="O284" s="42">
        <f t="shared" ref="O284:O292" si="62">L284*M284*0.8</f>
        <v>140.80000000000001</v>
      </c>
      <c r="P284" s="141"/>
    </row>
    <row r="285" spans="1:16" ht="15">
      <c r="A285" s="43"/>
      <c r="B285" s="43"/>
      <c r="C285" s="140"/>
      <c r="D285" s="34" t="s">
        <v>14</v>
      </c>
      <c r="E285" s="47">
        <v>3</v>
      </c>
      <c r="F285" s="40">
        <v>84</v>
      </c>
      <c r="G285" s="45" t="s">
        <v>7</v>
      </c>
      <c r="H285" s="38">
        <f t="shared" si="61"/>
        <v>252</v>
      </c>
      <c r="I285" s="46"/>
      <c r="J285" s="140"/>
      <c r="K285" s="36" t="s">
        <v>333</v>
      </c>
      <c r="L285" s="36">
        <v>2</v>
      </c>
      <c r="M285" s="37">
        <v>90</v>
      </c>
      <c r="N285" s="37" t="s">
        <v>13</v>
      </c>
      <c r="O285" s="42">
        <f t="shared" si="62"/>
        <v>144</v>
      </c>
      <c r="P285" s="141"/>
    </row>
    <row r="286" spans="1:16" ht="15">
      <c r="A286" s="43"/>
      <c r="B286" s="43"/>
      <c r="C286" s="140"/>
      <c r="D286" s="34" t="s">
        <v>318</v>
      </c>
      <c r="E286" s="35">
        <v>2</v>
      </c>
      <c r="F286" s="36">
        <v>89</v>
      </c>
      <c r="G286" s="37" t="s">
        <v>7</v>
      </c>
      <c r="H286" s="38">
        <f>E286*F286</f>
        <v>178</v>
      </c>
      <c r="I286" s="46"/>
      <c r="J286" s="140"/>
      <c r="K286" s="36"/>
      <c r="L286" s="36"/>
      <c r="M286" s="37"/>
      <c r="N286" s="37"/>
      <c r="O286" s="42">
        <f t="shared" si="62"/>
        <v>0</v>
      </c>
      <c r="P286" s="141"/>
    </row>
    <row r="287" spans="1:16" ht="15">
      <c r="A287" s="43"/>
      <c r="B287" s="43"/>
      <c r="C287" s="140"/>
      <c r="D287" s="34" t="s">
        <v>304</v>
      </c>
      <c r="E287" s="35">
        <v>3</v>
      </c>
      <c r="F287" s="37">
        <v>79</v>
      </c>
      <c r="G287" s="37" t="s">
        <v>7</v>
      </c>
      <c r="H287" s="38">
        <f t="shared" ref="H287:H292" si="63">E287*F287</f>
        <v>237</v>
      </c>
      <c r="I287" s="39"/>
      <c r="J287" s="140"/>
      <c r="K287" s="64"/>
      <c r="L287" s="40"/>
      <c r="M287" s="40"/>
      <c r="N287" s="45"/>
      <c r="O287" s="42">
        <f t="shared" si="62"/>
        <v>0</v>
      </c>
      <c r="P287" s="141"/>
    </row>
    <row r="288" spans="1:16" ht="15">
      <c r="A288" s="43"/>
      <c r="B288" s="43"/>
      <c r="C288" s="140"/>
      <c r="D288" s="34" t="s">
        <v>15</v>
      </c>
      <c r="E288" s="36">
        <v>2</v>
      </c>
      <c r="F288" s="36">
        <v>90</v>
      </c>
      <c r="G288" s="41" t="s">
        <v>7</v>
      </c>
      <c r="H288" s="38">
        <f t="shared" si="63"/>
        <v>180</v>
      </c>
      <c r="I288" s="46"/>
      <c r="J288" s="140"/>
      <c r="K288" s="40"/>
      <c r="L288" s="45"/>
      <c r="M288" s="45"/>
      <c r="N288" s="45"/>
      <c r="O288" s="42">
        <f t="shared" si="62"/>
        <v>0</v>
      </c>
      <c r="P288" s="141"/>
    </row>
    <row r="289" spans="1:16" ht="15">
      <c r="A289" s="43"/>
      <c r="B289" s="43"/>
      <c r="C289" s="140"/>
      <c r="D289" s="34" t="s">
        <v>16</v>
      </c>
      <c r="E289" s="36">
        <v>2</v>
      </c>
      <c r="F289" s="36">
        <v>78</v>
      </c>
      <c r="G289" s="41" t="s">
        <v>11</v>
      </c>
      <c r="H289" s="38">
        <f t="shared" si="63"/>
        <v>156</v>
      </c>
      <c r="I289" s="39"/>
      <c r="J289" s="140"/>
      <c r="K289" s="40"/>
      <c r="L289" s="45"/>
      <c r="M289" s="45"/>
      <c r="N289" s="45"/>
      <c r="O289" s="42">
        <f t="shared" si="62"/>
        <v>0</v>
      </c>
      <c r="P289" s="141"/>
    </row>
    <row r="290" spans="1:16" ht="15">
      <c r="A290" s="43"/>
      <c r="B290" s="43"/>
      <c r="C290" s="140"/>
      <c r="D290" s="34"/>
      <c r="E290" s="37"/>
      <c r="F290" s="37"/>
      <c r="G290" s="41"/>
      <c r="H290" s="38">
        <f t="shared" si="63"/>
        <v>0</v>
      </c>
      <c r="I290" s="39"/>
      <c r="J290" s="140"/>
      <c r="K290" s="40"/>
      <c r="L290" s="45"/>
      <c r="M290" s="45"/>
      <c r="N290" s="45"/>
      <c r="O290" s="42">
        <f t="shared" si="62"/>
        <v>0</v>
      </c>
      <c r="P290" s="141"/>
    </row>
    <row r="291" spans="1:16" ht="15">
      <c r="A291" s="43"/>
      <c r="B291" s="43"/>
      <c r="C291" s="140"/>
      <c r="D291" s="34"/>
      <c r="E291" s="48"/>
      <c r="F291" s="36"/>
      <c r="G291" s="41"/>
      <c r="H291" s="38">
        <f t="shared" si="63"/>
        <v>0</v>
      </c>
      <c r="I291" s="39"/>
      <c r="J291" s="140"/>
      <c r="K291" s="49"/>
      <c r="L291" s="37"/>
      <c r="M291" s="37"/>
      <c r="N291" s="37"/>
      <c r="O291" s="42">
        <f t="shared" si="62"/>
        <v>0</v>
      </c>
      <c r="P291" s="141"/>
    </row>
    <row r="292" spans="1:16" ht="15">
      <c r="A292" s="43"/>
      <c r="B292" s="43"/>
      <c r="C292" s="140"/>
      <c r="D292" s="56"/>
      <c r="E292" s="37"/>
      <c r="F292" s="37"/>
      <c r="G292" s="37"/>
      <c r="H292" s="38">
        <f t="shared" si="63"/>
        <v>0</v>
      </c>
      <c r="I292" s="39"/>
      <c r="J292" s="140"/>
      <c r="K292" s="36"/>
      <c r="L292" s="37"/>
      <c r="M292" s="37"/>
      <c r="N292" s="37"/>
      <c r="O292" s="42">
        <f t="shared" si="62"/>
        <v>0</v>
      </c>
      <c r="P292" s="141"/>
    </row>
    <row r="293" spans="1:16" ht="15.75" thickBot="1">
      <c r="A293" s="50"/>
      <c r="B293" s="50"/>
      <c r="C293" s="51"/>
      <c r="D293" s="52"/>
      <c r="E293" s="53">
        <f>SUM(E283:E292)</f>
        <v>15</v>
      </c>
      <c r="F293" s="53">
        <f>SUM(F283:F292)</f>
        <v>592</v>
      </c>
      <c r="G293" s="53"/>
      <c r="H293" s="54">
        <f>SUM(H283:H292)</f>
        <v>1270</v>
      </c>
      <c r="I293" s="55"/>
      <c r="J293" s="51"/>
      <c r="K293" s="52"/>
      <c r="L293" s="53">
        <f>SUM(L283:L292)</f>
        <v>6</v>
      </c>
      <c r="M293" s="53">
        <f>SUM(M283:M292)</f>
        <v>273</v>
      </c>
      <c r="N293" s="53"/>
      <c r="O293" s="53">
        <f>SUM(O283:O292)</f>
        <v>436.8</v>
      </c>
      <c r="P293" s="142"/>
    </row>
    <row r="294" spans="1:16" ht="15.75" thickTop="1" thickBot="1"/>
    <row r="295" spans="1:16" ht="26.25" thickTop="1">
      <c r="A295" s="27" t="s">
        <v>292</v>
      </c>
      <c r="B295" s="28" t="s">
        <v>293</v>
      </c>
      <c r="C295" s="139"/>
      <c r="D295" s="29" t="s">
        <v>306</v>
      </c>
      <c r="E295" s="29" t="s">
        <v>307</v>
      </c>
      <c r="F295" s="29" t="s">
        <v>308</v>
      </c>
      <c r="G295" s="29"/>
      <c r="H295" s="29" t="s">
        <v>309</v>
      </c>
      <c r="I295" s="30"/>
      <c r="J295" s="139" t="s">
        <v>310</v>
      </c>
      <c r="K295" s="29" t="s">
        <v>306</v>
      </c>
      <c r="L295" s="29" t="s">
        <v>307</v>
      </c>
      <c r="M295" s="29" t="s">
        <v>308</v>
      </c>
      <c r="N295" s="29"/>
      <c r="O295" s="29" t="s">
        <v>311</v>
      </c>
      <c r="P295" s="31" t="s">
        <v>312</v>
      </c>
    </row>
    <row r="296" spans="1:16">
      <c r="A296" s="32">
        <v>23</v>
      </c>
      <c r="B296" s="33">
        <v>21839023</v>
      </c>
      <c r="C296" s="140"/>
      <c r="D296" s="56" t="s">
        <v>313</v>
      </c>
      <c r="E296" s="35">
        <v>2</v>
      </c>
      <c r="F296" s="36">
        <v>95</v>
      </c>
      <c r="G296" s="37" t="s">
        <v>7</v>
      </c>
      <c r="H296" s="38">
        <f t="shared" ref="H296:H298" si="64">E296*F296</f>
        <v>190</v>
      </c>
      <c r="I296" s="39"/>
      <c r="J296" s="140"/>
      <c r="K296" s="34" t="s">
        <v>334</v>
      </c>
      <c r="L296" s="40">
        <v>1</v>
      </c>
      <c r="M296" s="40">
        <v>95</v>
      </c>
      <c r="N296" s="41" t="s">
        <v>9</v>
      </c>
      <c r="O296" s="42">
        <f>L296*M296*0.8</f>
        <v>76</v>
      </c>
      <c r="P296" s="141">
        <f>(H306+O306)/(E306+(0.8*L306))</f>
        <v>88.536585365853654</v>
      </c>
    </row>
    <row r="297" spans="1:16" ht="15">
      <c r="A297" s="43"/>
      <c r="B297" s="43"/>
      <c r="C297" s="140"/>
      <c r="D297" s="56" t="s">
        <v>17</v>
      </c>
      <c r="E297" s="44">
        <v>1</v>
      </c>
      <c r="F297" s="45">
        <v>85</v>
      </c>
      <c r="G297" s="45" t="s">
        <v>11</v>
      </c>
      <c r="H297" s="38">
        <f t="shared" si="64"/>
        <v>85</v>
      </c>
      <c r="I297" s="46"/>
      <c r="J297" s="140"/>
      <c r="K297" s="56" t="s">
        <v>319</v>
      </c>
      <c r="L297" s="47">
        <v>2</v>
      </c>
      <c r="M297" s="40">
        <v>90</v>
      </c>
      <c r="N297" s="45" t="s">
        <v>13</v>
      </c>
      <c r="O297" s="42">
        <f t="shared" ref="O297:O305" si="65">L297*M297*0.8</f>
        <v>144</v>
      </c>
      <c r="P297" s="141"/>
    </row>
    <row r="298" spans="1:16" ht="15">
      <c r="A298" s="43"/>
      <c r="B298" s="43"/>
      <c r="C298" s="140"/>
      <c r="D298" s="34" t="s">
        <v>323</v>
      </c>
      <c r="E298" s="47">
        <v>2</v>
      </c>
      <c r="F298" s="40">
        <v>96</v>
      </c>
      <c r="G298" s="45" t="s">
        <v>7</v>
      </c>
      <c r="H298" s="38">
        <f t="shared" si="64"/>
        <v>192</v>
      </c>
      <c r="I298" s="46"/>
      <c r="J298" s="140"/>
      <c r="K298" s="36" t="s">
        <v>315</v>
      </c>
      <c r="L298" s="36">
        <v>2</v>
      </c>
      <c r="M298" s="37">
        <v>98</v>
      </c>
      <c r="N298" s="37" t="s">
        <v>316</v>
      </c>
      <c r="O298" s="42">
        <f t="shared" si="65"/>
        <v>156.80000000000001</v>
      </c>
      <c r="P298" s="141"/>
    </row>
    <row r="299" spans="1:16" ht="15">
      <c r="A299" s="43"/>
      <c r="B299" s="43"/>
      <c r="C299" s="140"/>
      <c r="D299" s="34" t="s">
        <v>10</v>
      </c>
      <c r="E299" s="35">
        <v>1</v>
      </c>
      <c r="F299" s="36">
        <v>78</v>
      </c>
      <c r="G299" s="37" t="s">
        <v>11</v>
      </c>
      <c r="H299" s="38">
        <f>E299*F299</f>
        <v>78</v>
      </c>
      <c r="I299" s="46"/>
      <c r="J299" s="140"/>
      <c r="K299" s="36" t="s">
        <v>302</v>
      </c>
      <c r="L299" s="36">
        <v>2</v>
      </c>
      <c r="M299" s="37">
        <v>92</v>
      </c>
      <c r="N299" s="37" t="s">
        <v>13</v>
      </c>
      <c r="O299" s="42">
        <f t="shared" si="65"/>
        <v>147.20000000000002</v>
      </c>
      <c r="P299" s="141"/>
    </row>
    <row r="300" spans="1:16" ht="15">
      <c r="A300" s="43"/>
      <c r="B300" s="43"/>
      <c r="C300" s="140"/>
      <c r="D300" s="34" t="s">
        <v>14</v>
      </c>
      <c r="E300" s="35">
        <v>3</v>
      </c>
      <c r="F300" s="37">
        <v>83</v>
      </c>
      <c r="G300" s="37" t="s">
        <v>7</v>
      </c>
      <c r="H300" s="38">
        <f t="shared" ref="H300:H305" si="66">E300*F300</f>
        <v>249</v>
      </c>
      <c r="I300" s="39"/>
      <c r="J300" s="140"/>
      <c r="K300" s="64"/>
      <c r="L300" s="40"/>
      <c r="M300" s="40"/>
      <c r="N300" s="45"/>
      <c r="O300" s="42">
        <f t="shared" si="65"/>
        <v>0</v>
      </c>
      <c r="P300" s="141"/>
    </row>
    <row r="301" spans="1:16" ht="15">
      <c r="A301" s="43"/>
      <c r="B301" s="43"/>
      <c r="C301" s="140"/>
      <c r="D301" s="34" t="s">
        <v>19</v>
      </c>
      <c r="E301" s="36">
        <v>1</v>
      </c>
      <c r="F301" s="36">
        <v>89</v>
      </c>
      <c r="G301" s="41" t="s">
        <v>11</v>
      </c>
      <c r="H301" s="38">
        <f t="shared" si="66"/>
        <v>89</v>
      </c>
      <c r="I301" s="46"/>
      <c r="J301" s="140"/>
      <c r="K301" s="40"/>
      <c r="L301" s="45"/>
      <c r="M301" s="45"/>
      <c r="N301" s="45"/>
      <c r="O301" s="42">
        <f t="shared" si="65"/>
        <v>0</v>
      </c>
      <c r="P301" s="141"/>
    </row>
    <row r="302" spans="1:16" ht="15">
      <c r="A302" s="43"/>
      <c r="B302" s="43"/>
      <c r="C302" s="140"/>
      <c r="D302" s="34" t="s">
        <v>317</v>
      </c>
      <c r="E302" s="36">
        <v>2</v>
      </c>
      <c r="F302" s="36">
        <v>85</v>
      </c>
      <c r="G302" s="41" t="s">
        <v>7</v>
      </c>
      <c r="H302" s="38">
        <f t="shared" si="66"/>
        <v>170</v>
      </c>
      <c r="I302" s="39"/>
      <c r="J302" s="140"/>
      <c r="K302" s="40"/>
      <c r="L302" s="45"/>
      <c r="M302" s="45"/>
      <c r="N302" s="45"/>
      <c r="O302" s="42">
        <f t="shared" si="65"/>
        <v>0</v>
      </c>
      <c r="P302" s="141"/>
    </row>
    <row r="303" spans="1:16" ht="15">
      <c r="A303" s="43"/>
      <c r="B303" s="43"/>
      <c r="C303" s="140"/>
      <c r="D303" s="34" t="s">
        <v>304</v>
      </c>
      <c r="E303" s="37">
        <v>3</v>
      </c>
      <c r="F303" s="37">
        <v>83</v>
      </c>
      <c r="G303" s="41" t="s">
        <v>7</v>
      </c>
      <c r="H303" s="38">
        <f t="shared" si="66"/>
        <v>249</v>
      </c>
      <c r="I303" s="39"/>
      <c r="J303" s="140"/>
      <c r="K303" s="40"/>
      <c r="L303" s="45"/>
      <c r="M303" s="45"/>
      <c r="N303" s="45"/>
      <c r="O303" s="42">
        <f t="shared" si="65"/>
        <v>0</v>
      </c>
      <c r="P303" s="141"/>
    </row>
    <row r="304" spans="1:16" ht="15">
      <c r="A304" s="43"/>
      <c r="B304" s="43"/>
      <c r="C304" s="140"/>
      <c r="D304" s="34" t="s">
        <v>16</v>
      </c>
      <c r="E304" s="48">
        <v>2</v>
      </c>
      <c r="F304" s="36">
        <v>86</v>
      </c>
      <c r="G304" s="41" t="s">
        <v>11</v>
      </c>
      <c r="H304" s="38">
        <f t="shared" si="66"/>
        <v>172</v>
      </c>
      <c r="I304" s="39"/>
      <c r="J304" s="140"/>
      <c r="K304" s="49"/>
      <c r="L304" s="37"/>
      <c r="M304" s="37"/>
      <c r="N304" s="37"/>
      <c r="O304" s="42">
        <f t="shared" si="65"/>
        <v>0</v>
      </c>
      <c r="P304" s="141"/>
    </row>
    <row r="305" spans="1:16" ht="15">
      <c r="A305" s="43"/>
      <c r="B305" s="43"/>
      <c r="C305" s="140"/>
      <c r="D305" s="56" t="s">
        <v>15</v>
      </c>
      <c r="E305" s="37">
        <v>2</v>
      </c>
      <c r="F305" s="37">
        <v>90</v>
      </c>
      <c r="G305" s="37" t="s">
        <v>7</v>
      </c>
      <c r="H305" s="38">
        <f t="shared" si="66"/>
        <v>180</v>
      </c>
      <c r="I305" s="39"/>
      <c r="J305" s="140"/>
      <c r="K305" s="36"/>
      <c r="L305" s="37"/>
      <c r="M305" s="37"/>
      <c r="N305" s="37"/>
      <c r="O305" s="42">
        <f t="shared" si="65"/>
        <v>0</v>
      </c>
      <c r="P305" s="141"/>
    </row>
    <row r="306" spans="1:16" ht="15.75" thickBot="1">
      <c r="A306" s="50"/>
      <c r="B306" s="50"/>
      <c r="C306" s="51"/>
      <c r="D306" s="52"/>
      <c r="E306" s="53">
        <f>SUM(E296:E305)</f>
        <v>19</v>
      </c>
      <c r="F306" s="53">
        <f>SUM(F296:F305)</f>
        <v>870</v>
      </c>
      <c r="G306" s="53"/>
      <c r="H306" s="54">
        <f>SUM(H296:H305)</f>
        <v>1654</v>
      </c>
      <c r="I306" s="55"/>
      <c r="J306" s="51"/>
      <c r="K306" s="52"/>
      <c r="L306" s="53">
        <f>SUM(L296:L305)</f>
        <v>7</v>
      </c>
      <c r="M306" s="53">
        <f>SUM(M296:M305)</f>
        <v>375</v>
      </c>
      <c r="N306" s="53"/>
      <c r="O306" s="53">
        <f>SUM(O296:O305)</f>
        <v>524</v>
      </c>
      <c r="P306" s="142"/>
    </row>
    <row r="307" spans="1:16" ht="15.75" thickTop="1" thickBot="1"/>
    <row r="308" spans="1:16" ht="26.25" thickTop="1">
      <c r="A308" s="27" t="s">
        <v>292</v>
      </c>
      <c r="B308" s="28" t="s">
        <v>293</v>
      </c>
      <c r="C308" s="139"/>
      <c r="D308" s="29" t="s">
        <v>306</v>
      </c>
      <c r="E308" s="29" t="s">
        <v>307</v>
      </c>
      <c r="F308" s="29" t="s">
        <v>308</v>
      </c>
      <c r="G308" s="29"/>
      <c r="H308" s="29" t="s">
        <v>309</v>
      </c>
      <c r="I308" s="30"/>
      <c r="J308" s="139" t="s">
        <v>310</v>
      </c>
      <c r="K308" s="29" t="s">
        <v>306</v>
      </c>
      <c r="L308" s="29" t="s">
        <v>307</v>
      </c>
      <c r="M308" s="29" t="s">
        <v>308</v>
      </c>
      <c r="N308" s="29"/>
      <c r="O308" s="29" t="s">
        <v>311</v>
      </c>
      <c r="P308" s="31" t="s">
        <v>312</v>
      </c>
    </row>
    <row r="309" spans="1:16">
      <c r="A309" s="32">
        <v>24</v>
      </c>
      <c r="B309" s="33">
        <v>21839024</v>
      </c>
      <c r="C309" s="140"/>
      <c r="D309" s="56" t="s">
        <v>10</v>
      </c>
      <c r="E309" s="35">
        <v>1</v>
      </c>
      <c r="F309" s="36">
        <v>75</v>
      </c>
      <c r="G309" s="37" t="s">
        <v>11</v>
      </c>
      <c r="H309" s="38">
        <f t="shared" ref="H309:H311" si="67">E309*F309</f>
        <v>75</v>
      </c>
      <c r="I309" s="39"/>
      <c r="J309" s="140"/>
      <c r="K309" s="34" t="s">
        <v>12</v>
      </c>
      <c r="L309" s="40">
        <v>2</v>
      </c>
      <c r="M309" s="40">
        <v>86</v>
      </c>
      <c r="N309" s="41" t="s">
        <v>13</v>
      </c>
      <c r="O309" s="42">
        <f>L309*M309*0.8</f>
        <v>137.6</v>
      </c>
      <c r="P309" s="141">
        <f>(H319+O319)/(E319+(0.8*L319))</f>
        <v>87.838709677419345</v>
      </c>
    </row>
    <row r="310" spans="1:16" ht="15">
      <c r="A310" s="43"/>
      <c r="B310" s="43"/>
      <c r="C310" s="140"/>
      <c r="D310" s="56" t="s">
        <v>14</v>
      </c>
      <c r="E310" s="44">
        <v>3</v>
      </c>
      <c r="F310" s="45">
        <v>87</v>
      </c>
      <c r="G310" s="45" t="s">
        <v>7</v>
      </c>
      <c r="H310" s="38">
        <f t="shared" si="67"/>
        <v>261</v>
      </c>
      <c r="I310" s="46"/>
      <c r="J310" s="140"/>
      <c r="K310" s="56" t="s">
        <v>315</v>
      </c>
      <c r="L310" s="47">
        <v>2</v>
      </c>
      <c r="M310" s="40">
        <v>98</v>
      </c>
      <c r="N310" s="45" t="s">
        <v>13</v>
      </c>
      <c r="O310" s="42">
        <f t="shared" ref="O310:O318" si="68">L310*M310*0.8</f>
        <v>156.80000000000001</v>
      </c>
      <c r="P310" s="141"/>
    </row>
    <row r="311" spans="1:16" ht="15">
      <c r="A311" s="43"/>
      <c r="B311" s="43"/>
      <c r="C311" s="140"/>
      <c r="D311" s="34" t="s">
        <v>15</v>
      </c>
      <c r="E311" s="47">
        <v>2</v>
      </c>
      <c r="F311" s="40">
        <v>90</v>
      </c>
      <c r="G311" s="45" t="s">
        <v>7</v>
      </c>
      <c r="H311" s="38">
        <f t="shared" si="67"/>
        <v>180</v>
      </c>
      <c r="I311" s="46"/>
      <c r="J311" s="140"/>
      <c r="K311" s="36" t="s">
        <v>314</v>
      </c>
      <c r="L311" s="36">
        <v>2</v>
      </c>
      <c r="M311" s="37">
        <v>98</v>
      </c>
      <c r="N311" s="37" t="s">
        <v>13</v>
      </c>
      <c r="O311" s="42">
        <f t="shared" si="68"/>
        <v>156.80000000000001</v>
      </c>
      <c r="P311" s="141"/>
    </row>
    <row r="312" spans="1:16" ht="15">
      <c r="A312" s="43"/>
      <c r="B312" s="43"/>
      <c r="C312" s="140"/>
      <c r="D312" s="34" t="s">
        <v>301</v>
      </c>
      <c r="E312" s="35">
        <v>2</v>
      </c>
      <c r="F312" s="36">
        <v>87</v>
      </c>
      <c r="G312" s="37" t="s">
        <v>7</v>
      </c>
      <c r="H312" s="38">
        <f>E312*F312</f>
        <v>174</v>
      </c>
      <c r="I312" s="46"/>
      <c r="J312" s="140"/>
      <c r="K312" s="36" t="s">
        <v>8</v>
      </c>
      <c r="L312" s="36">
        <v>1</v>
      </c>
      <c r="M312" s="37">
        <v>92</v>
      </c>
      <c r="N312" s="37" t="s">
        <v>9</v>
      </c>
      <c r="O312" s="42">
        <f t="shared" si="68"/>
        <v>73.600000000000009</v>
      </c>
      <c r="P312" s="141"/>
    </row>
    <row r="313" spans="1:16" ht="15">
      <c r="A313" s="43"/>
      <c r="B313" s="43"/>
      <c r="C313" s="140"/>
      <c r="D313" s="34" t="s">
        <v>17</v>
      </c>
      <c r="E313" s="35">
        <v>1</v>
      </c>
      <c r="F313" s="37">
        <v>75</v>
      </c>
      <c r="G313" s="37" t="s">
        <v>11</v>
      </c>
      <c r="H313" s="38">
        <f t="shared" ref="H313:H318" si="69">E313*F313</f>
        <v>75</v>
      </c>
      <c r="I313" s="39"/>
      <c r="J313" s="140"/>
      <c r="K313" s="64"/>
      <c r="L313" s="40"/>
      <c r="M313" s="40"/>
      <c r="N313" s="45"/>
      <c r="O313" s="42">
        <f t="shared" si="68"/>
        <v>0</v>
      </c>
      <c r="P313" s="141"/>
    </row>
    <row r="314" spans="1:16" ht="15">
      <c r="A314" s="43"/>
      <c r="B314" s="43"/>
      <c r="C314" s="140"/>
      <c r="D314" s="34" t="s">
        <v>304</v>
      </c>
      <c r="E314" s="36">
        <v>3</v>
      </c>
      <c r="F314" s="36">
        <v>86</v>
      </c>
      <c r="G314" s="41" t="s">
        <v>7</v>
      </c>
      <c r="H314" s="38">
        <f t="shared" si="69"/>
        <v>258</v>
      </c>
      <c r="I314" s="46"/>
      <c r="J314" s="140"/>
      <c r="K314" s="40"/>
      <c r="L314" s="45"/>
      <c r="M314" s="45"/>
      <c r="N314" s="45"/>
      <c r="O314" s="42">
        <f t="shared" si="68"/>
        <v>0</v>
      </c>
      <c r="P314" s="141"/>
    </row>
    <row r="315" spans="1:16" ht="15">
      <c r="A315" s="43"/>
      <c r="B315" s="43"/>
      <c r="C315" s="140"/>
      <c r="D315" s="34" t="s">
        <v>19</v>
      </c>
      <c r="E315" s="36">
        <v>1</v>
      </c>
      <c r="F315" s="36">
        <v>86</v>
      </c>
      <c r="G315" s="41" t="s">
        <v>11</v>
      </c>
      <c r="H315" s="38">
        <f t="shared" si="69"/>
        <v>86</v>
      </c>
      <c r="I315" s="39"/>
      <c r="J315" s="140"/>
      <c r="K315" s="40"/>
      <c r="L315" s="45"/>
      <c r="M315" s="45"/>
      <c r="N315" s="45"/>
      <c r="O315" s="42">
        <f t="shared" si="68"/>
        <v>0</v>
      </c>
      <c r="P315" s="141"/>
    </row>
    <row r="316" spans="1:16" ht="15">
      <c r="A316" s="43"/>
      <c r="B316" s="43"/>
      <c r="C316" s="140"/>
      <c r="D316" s="34"/>
      <c r="E316" s="37"/>
      <c r="F316" s="37"/>
      <c r="G316" s="41"/>
      <c r="H316" s="38">
        <f t="shared" si="69"/>
        <v>0</v>
      </c>
      <c r="I316" s="39"/>
      <c r="J316" s="140"/>
      <c r="K316" s="40"/>
      <c r="L316" s="45"/>
      <c r="M316" s="45"/>
      <c r="N316" s="45"/>
      <c r="O316" s="42">
        <f t="shared" si="68"/>
        <v>0</v>
      </c>
      <c r="P316" s="141"/>
    </row>
    <row r="317" spans="1:16" ht="15">
      <c r="A317" s="43"/>
      <c r="B317" s="43"/>
      <c r="C317" s="140"/>
      <c r="D317" s="34"/>
      <c r="E317" s="48"/>
      <c r="F317" s="36"/>
      <c r="G317" s="41"/>
      <c r="H317" s="38">
        <f t="shared" si="69"/>
        <v>0</v>
      </c>
      <c r="I317" s="39"/>
      <c r="J317" s="140"/>
      <c r="K317" s="49"/>
      <c r="L317" s="37"/>
      <c r="M317" s="37"/>
      <c r="N317" s="37"/>
      <c r="O317" s="42">
        <f t="shared" si="68"/>
        <v>0</v>
      </c>
      <c r="P317" s="141"/>
    </row>
    <row r="318" spans="1:16" ht="15">
      <c r="A318" s="43"/>
      <c r="B318" s="43"/>
      <c r="C318" s="140"/>
      <c r="D318" s="56"/>
      <c r="E318" s="37"/>
      <c r="F318" s="37"/>
      <c r="G318" s="37"/>
      <c r="H318" s="38">
        <f t="shared" si="69"/>
        <v>0</v>
      </c>
      <c r="I318" s="39"/>
      <c r="J318" s="140"/>
      <c r="K318" s="36"/>
      <c r="L318" s="37"/>
      <c r="M318" s="37"/>
      <c r="N318" s="37"/>
      <c r="O318" s="42">
        <f t="shared" si="68"/>
        <v>0</v>
      </c>
      <c r="P318" s="141"/>
    </row>
    <row r="319" spans="1:16" ht="15.75" thickBot="1">
      <c r="A319" s="50"/>
      <c r="B319" s="50"/>
      <c r="C319" s="51"/>
      <c r="D319" s="52"/>
      <c r="E319" s="53">
        <f>SUM(E309:E318)</f>
        <v>13</v>
      </c>
      <c r="F319" s="53">
        <f>SUM(F309:F318)</f>
        <v>586</v>
      </c>
      <c r="G319" s="53"/>
      <c r="H319" s="54">
        <f>SUM(H309:H318)</f>
        <v>1109</v>
      </c>
      <c r="I319" s="55"/>
      <c r="J319" s="51"/>
      <c r="K319" s="52"/>
      <c r="L319" s="53">
        <f>SUM(L309:L318)</f>
        <v>7</v>
      </c>
      <c r="M319" s="53">
        <f>SUM(M309:M318)</f>
        <v>374</v>
      </c>
      <c r="N319" s="53"/>
      <c r="O319" s="53">
        <f>SUM(O309:O318)</f>
        <v>524.79999999999995</v>
      </c>
      <c r="P319" s="142"/>
    </row>
    <row r="320" spans="1:16" ht="15.75" thickTop="1" thickBot="1"/>
    <row r="321" spans="1:16" ht="26.25" thickTop="1">
      <c r="A321" s="27" t="s">
        <v>292</v>
      </c>
      <c r="B321" s="28" t="s">
        <v>293</v>
      </c>
      <c r="C321" s="139"/>
      <c r="D321" s="29" t="s">
        <v>306</v>
      </c>
      <c r="E321" s="29" t="s">
        <v>307</v>
      </c>
      <c r="F321" s="29" t="s">
        <v>308</v>
      </c>
      <c r="G321" s="29"/>
      <c r="H321" s="29" t="s">
        <v>309</v>
      </c>
      <c r="I321" s="30"/>
      <c r="J321" s="139" t="s">
        <v>310</v>
      </c>
      <c r="K321" s="29" t="s">
        <v>306</v>
      </c>
      <c r="L321" s="29" t="s">
        <v>307</v>
      </c>
      <c r="M321" s="29" t="s">
        <v>308</v>
      </c>
      <c r="N321" s="29"/>
      <c r="O321" s="29" t="s">
        <v>311</v>
      </c>
      <c r="P321" s="31" t="s">
        <v>312</v>
      </c>
    </row>
    <row r="322" spans="1:16">
      <c r="A322" s="32">
        <v>25</v>
      </c>
      <c r="B322" s="33">
        <v>21839025</v>
      </c>
      <c r="C322" s="140"/>
      <c r="D322" s="56" t="s">
        <v>313</v>
      </c>
      <c r="E322" s="35">
        <v>2</v>
      </c>
      <c r="F322" s="36">
        <v>88</v>
      </c>
      <c r="G322" s="37" t="s">
        <v>7</v>
      </c>
      <c r="H322" s="38">
        <f t="shared" ref="H322:H324" si="70">E322*F322</f>
        <v>176</v>
      </c>
      <c r="I322" s="39"/>
      <c r="J322" s="140"/>
      <c r="K322" s="34" t="s">
        <v>344</v>
      </c>
      <c r="L322" s="40">
        <v>1</v>
      </c>
      <c r="M322" s="40">
        <v>90</v>
      </c>
      <c r="N322" s="41" t="s">
        <v>9</v>
      </c>
      <c r="O322" s="42">
        <f>L322*M322*0.8</f>
        <v>72</v>
      </c>
      <c r="P322" s="141">
        <f>(H332+O332)/(E332+(0.8*L332))</f>
        <v>80.869565217391298</v>
      </c>
    </row>
    <row r="323" spans="1:16" ht="15">
      <c r="A323" s="43"/>
      <c r="B323" s="43"/>
      <c r="C323" s="140"/>
      <c r="D323" s="34" t="s">
        <v>17</v>
      </c>
      <c r="E323" s="47">
        <v>1</v>
      </c>
      <c r="F323" s="40">
        <v>75</v>
      </c>
      <c r="G323" s="45" t="s">
        <v>11</v>
      </c>
      <c r="H323" s="38">
        <f t="shared" si="70"/>
        <v>75</v>
      </c>
      <c r="I323" s="46"/>
      <c r="J323" s="140"/>
      <c r="K323" s="56" t="s">
        <v>315</v>
      </c>
      <c r="L323" s="47">
        <v>2</v>
      </c>
      <c r="M323" s="40">
        <v>80</v>
      </c>
      <c r="N323" s="45" t="s">
        <v>13</v>
      </c>
      <c r="O323" s="42">
        <f t="shared" ref="O323:O331" si="71">L323*M323*0.8</f>
        <v>128</v>
      </c>
      <c r="P323" s="141"/>
    </row>
    <row r="324" spans="1:16" ht="15">
      <c r="A324" s="43"/>
      <c r="B324" s="43"/>
      <c r="C324" s="140"/>
      <c r="D324" s="34" t="s">
        <v>304</v>
      </c>
      <c r="E324" s="35">
        <v>3</v>
      </c>
      <c r="F324" s="36">
        <v>66</v>
      </c>
      <c r="G324" s="37" t="s">
        <v>7</v>
      </c>
      <c r="H324" s="38">
        <f t="shared" si="70"/>
        <v>198</v>
      </c>
      <c r="I324" s="46"/>
      <c r="J324" s="140"/>
      <c r="K324" s="56" t="s">
        <v>302</v>
      </c>
      <c r="L324" s="36">
        <v>2</v>
      </c>
      <c r="M324" s="37">
        <v>80</v>
      </c>
      <c r="N324" s="37" t="s">
        <v>13</v>
      </c>
      <c r="O324" s="42">
        <f t="shared" si="71"/>
        <v>128</v>
      </c>
      <c r="P324" s="141"/>
    </row>
    <row r="325" spans="1:16" ht="15">
      <c r="A325" s="43"/>
      <c r="B325" s="43"/>
      <c r="C325" s="140"/>
      <c r="D325" s="34" t="s">
        <v>16</v>
      </c>
      <c r="E325" s="35">
        <v>2</v>
      </c>
      <c r="F325" s="37">
        <v>74</v>
      </c>
      <c r="G325" s="37" t="s">
        <v>11</v>
      </c>
      <c r="H325" s="38">
        <f>E325*F325</f>
        <v>148</v>
      </c>
      <c r="I325" s="46"/>
      <c r="J325" s="140"/>
      <c r="K325" s="36"/>
      <c r="L325" s="36"/>
      <c r="M325" s="37"/>
      <c r="N325" s="37"/>
      <c r="O325" s="42">
        <f t="shared" si="71"/>
        <v>0</v>
      </c>
      <c r="P325" s="141"/>
    </row>
    <row r="326" spans="1:16" ht="15">
      <c r="A326" s="43"/>
      <c r="B326" s="43"/>
      <c r="C326" s="140"/>
      <c r="D326" s="34" t="s">
        <v>317</v>
      </c>
      <c r="E326" s="36">
        <v>2</v>
      </c>
      <c r="F326" s="36">
        <v>87</v>
      </c>
      <c r="G326" s="41" t="s">
        <v>7</v>
      </c>
      <c r="H326" s="38">
        <f t="shared" ref="H326:H331" si="72">E326*F326</f>
        <v>174</v>
      </c>
      <c r="I326" s="39"/>
      <c r="J326" s="140"/>
      <c r="K326" s="64"/>
      <c r="L326" s="40"/>
      <c r="M326" s="40"/>
      <c r="N326" s="45"/>
      <c r="O326" s="42">
        <f t="shared" si="71"/>
        <v>0</v>
      </c>
      <c r="P326" s="141"/>
    </row>
    <row r="327" spans="1:16" ht="15">
      <c r="A327" s="43"/>
      <c r="B327" s="43"/>
      <c r="C327" s="140"/>
      <c r="D327" s="34" t="s">
        <v>318</v>
      </c>
      <c r="E327" s="36">
        <v>2</v>
      </c>
      <c r="F327" s="36">
        <v>87</v>
      </c>
      <c r="G327" s="41" t="s">
        <v>7</v>
      </c>
      <c r="H327" s="38">
        <f t="shared" si="72"/>
        <v>174</v>
      </c>
      <c r="I327" s="46"/>
      <c r="J327" s="140"/>
      <c r="K327" s="40"/>
      <c r="L327" s="45"/>
      <c r="M327" s="45"/>
      <c r="N327" s="45"/>
      <c r="O327" s="42">
        <f t="shared" si="71"/>
        <v>0</v>
      </c>
      <c r="P327" s="141"/>
    </row>
    <row r="328" spans="1:16" ht="15">
      <c r="A328" s="43"/>
      <c r="B328" s="43"/>
      <c r="C328" s="140"/>
      <c r="D328" s="34" t="s">
        <v>19</v>
      </c>
      <c r="E328" s="36">
        <v>1</v>
      </c>
      <c r="F328" s="36">
        <v>81</v>
      </c>
      <c r="G328" s="41" t="s">
        <v>11</v>
      </c>
      <c r="H328" s="38">
        <f t="shared" si="72"/>
        <v>81</v>
      </c>
      <c r="I328" s="39"/>
      <c r="J328" s="140"/>
      <c r="K328" s="40"/>
      <c r="L328" s="45"/>
      <c r="M328" s="45"/>
      <c r="N328" s="45"/>
      <c r="O328" s="42">
        <f t="shared" si="71"/>
        <v>0</v>
      </c>
      <c r="P328" s="141"/>
    </row>
    <row r="329" spans="1:16" ht="15">
      <c r="A329" s="43"/>
      <c r="B329" s="43"/>
      <c r="C329" s="140"/>
      <c r="D329" s="34" t="s">
        <v>10</v>
      </c>
      <c r="E329" s="37">
        <v>1</v>
      </c>
      <c r="F329" s="37">
        <v>75</v>
      </c>
      <c r="G329" s="41" t="s">
        <v>11</v>
      </c>
      <c r="H329" s="38">
        <f t="shared" si="72"/>
        <v>75</v>
      </c>
      <c r="I329" s="39"/>
      <c r="J329" s="140"/>
      <c r="K329" s="40"/>
      <c r="L329" s="45"/>
      <c r="M329" s="45"/>
      <c r="N329" s="45"/>
      <c r="O329" s="42">
        <f t="shared" si="71"/>
        <v>0</v>
      </c>
      <c r="P329" s="141"/>
    </row>
    <row r="330" spans="1:16" ht="15">
      <c r="A330" s="43"/>
      <c r="B330" s="43"/>
      <c r="C330" s="140"/>
      <c r="D330" s="34" t="s">
        <v>14</v>
      </c>
      <c r="E330" s="48">
        <v>3</v>
      </c>
      <c r="F330" s="36">
        <v>87</v>
      </c>
      <c r="G330" s="41" t="s">
        <v>7</v>
      </c>
      <c r="H330" s="38">
        <f t="shared" si="72"/>
        <v>261</v>
      </c>
      <c r="I330" s="39"/>
      <c r="J330" s="140"/>
      <c r="K330" s="49"/>
      <c r="L330" s="37"/>
      <c r="M330" s="37"/>
      <c r="N330" s="37"/>
      <c r="O330" s="42">
        <f t="shared" si="71"/>
        <v>0</v>
      </c>
      <c r="P330" s="141"/>
    </row>
    <row r="331" spans="1:16" ht="15">
      <c r="A331" s="43"/>
      <c r="B331" s="43"/>
      <c r="C331" s="140"/>
      <c r="D331" s="56" t="s">
        <v>15</v>
      </c>
      <c r="E331" s="37">
        <v>2</v>
      </c>
      <c r="F331" s="37">
        <v>85</v>
      </c>
      <c r="G331" s="37" t="s">
        <v>7</v>
      </c>
      <c r="H331" s="38">
        <f t="shared" si="72"/>
        <v>170</v>
      </c>
      <c r="I331" s="39"/>
      <c r="J331" s="140"/>
      <c r="K331" s="36"/>
      <c r="L331" s="37"/>
      <c r="M331" s="37"/>
      <c r="N331" s="37"/>
      <c r="O331" s="42">
        <f t="shared" si="71"/>
        <v>0</v>
      </c>
      <c r="P331" s="141"/>
    </row>
    <row r="332" spans="1:16" ht="15.75" thickBot="1">
      <c r="A332" s="50"/>
      <c r="B332" s="50"/>
      <c r="C332" s="51"/>
      <c r="D332" s="52"/>
      <c r="E332" s="53">
        <f>SUM(E322:E331)</f>
        <v>19</v>
      </c>
      <c r="F332" s="53">
        <f>SUM(F322:F331)</f>
        <v>805</v>
      </c>
      <c r="G332" s="53"/>
      <c r="H332" s="54">
        <f>SUM(H322:H331)</f>
        <v>1532</v>
      </c>
      <c r="I332" s="55"/>
      <c r="J332" s="51"/>
      <c r="K332" s="52"/>
      <c r="L332" s="53">
        <f>SUM(L322:L331)</f>
        <v>5</v>
      </c>
      <c r="M332" s="53">
        <f>SUM(M322:M331)</f>
        <v>250</v>
      </c>
      <c r="N332" s="53"/>
      <c r="O332" s="53">
        <f>SUM(O322:O331)</f>
        <v>328</v>
      </c>
      <c r="P332" s="142"/>
    </row>
    <row r="333" spans="1:16" ht="15.75" thickTop="1" thickBot="1"/>
    <row r="334" spans="1:16" ht="26.25" thickTop="1">
      <c r="A334" s="27" t="s">
        <v>292</v>
      </c>
      <c r="B334" s="28" t="s">
        <v>293</v>
      </c>
      <c r="C334" s="139"/>
      <c r="D334" s="29" t="s">
        <v>306</v>
      </c>
      <c r="E334" s="29" t="s">
        <v>307</v>
      </c>
      <c r="F334" s="29" t="s">
        <v>308</v>
      </c>
      <c r="G334" s="29"/>
      <c r="H334" s="29" t="s">
        <v>309</v>
      </c>
      <c r="I334" s="30"/>
      <c r="J334" s="139" t="s">
        <v>310</v>
      </c>
      <c r="K334" s="29" t="s">
        <v>306</v>
      </c>
      <c r="L334" s="29" t="s">
        <v>307</v>
      </c>
      <c r="M334" s="29" t="s">
        <v>308</v>
      </c>
      <c r="N334" s="29"/>
      <c r="O334" s="29" t="s">
        <v>311</v>
      </c>
      <c r="P334" s="31" t="s">
        <v>312</v>
      </c>
    </row>
    <row r="335" spans="1:16">
      <c r="A335" s="32">
        <v>26</v>
      </c>
      <c r="B335" s="33">
        <v>21839026</v>
      </c>
      <c r="C335" s="140"/>
      <c r="D335" s="56" t="s">
        <v>20</v>
      </c>
      <c r="E335" s="35">
        <v>2</v>
      </c>
      <c r="F335" s="36">
        <v>95</v>
      </c>
      <c r="G335" s="37" t="s">
        <v>7</v>
      </c>
      <c r="H335" s="38">
        <f t="shared" ref="H335:H337" si="73">E335*F335</f>
        <v>190</v>
      </c>
      <c r="I335" s="39"/>
      <c r="J335" s="140"/>
      <c r="K335" s="34" t="s">
        <v>302</v>
      </c>
      <c r="L335" s="40">
        <v>2</v>
      </c>
      <c r="M335" s="40">
        <v>87</v>
      </c>
      <c r="N335" s="41" t="s">
        <v>13</v>
      </c>
      <c r="O335" s="42">
        <f>L335*M335*0.8</f>
        <v>139.20000000000002</v>
      </c>
      <c r="P335" s="141">
        <f>(H345+O345)/(E345+(0.8*L345))</f>
        <v>83.688073394495419</v>
      </c>
    </row>
    <row r="336" spans="1:16" ht="15">
      <c r="A336" s="43"/>
      <c r="B336" s="43"/>
      <c r="C336" s="140"/>
      <c r="D336" s="56" t="s">
        <v>301</v>
      </c>
      <c r="E336" s="44">
        <v>2</v>
      </c>
      <c r="F336" s="45">
        <v>86</v>
      </c>
      <c r="G336" s="45" t="s">
        <v>7</v>
      </c>
      <c r="H336" s="38">
        <f t="shared" si="73"/>
        <v>172</v>
      </c>
      <c r="I336" s="46"/>
      <c r="J336" s="140"/>
      <c r="K336" s="56" t="s">
        <v>12</v>
      </c>
      <c r="L336" s="47">
        <v>2</v>
      </c>
      <c r="M336" s="40">
        <v>86</v>
      </c>
      <c r="N336" s="45" t="s">
        <v>13</v>
      </c>
      <c r="O336" s="42">
        <f t="shared" ref="O336:O344" si="74">L336*M336*0.8</f>
        <v>137.6</v>
      </c>
      <c r="P336" s="141"/>
    </row>
    <row r="337" spans="1:20" ht="15">
      <c r="A337" s="43"/>
      <c r="B337" s="43"/>
      <c r="C337" s="140"/>
      <c r="D337" s="34" t="s">
        <v>17</v>
      </c>
      <c r="E337" s="47">
        <v>1</v>
      </c>
      <c r="F337" s="40">
        <v>75</v>
      </c>
      <c r="G337" s="45" t="s">
        <v>11</v>
      </c>
      <c r="H337" s="38">
        <f t="shared" si="73"/>
        <v>75</v>
      </c>
      <c r="I337" s="46"/>
      <c r="J337" s="140"/>
      <c r="K337" s="36" t="s">
        <v>337</v>
      </c>
      <c r="L337" s="36">
        <v>2</v>
      </c>
      <c r="M337" s="37">
        <v>81</v>
      </c>
      <c r="N337" s="37" t="s">
        <v>13</v>
      </c>
      <c r="O337" s="42">
        <f t="shared" si="74"/>
        <v>129.6</v>
      </c>
      <c r="P337" s="141"/>
    </row>
    <row r="338" spans="1:20" ht="15">
      <c r="A338" s="43"/>
      <c r="B338" s="43"/>
      <c r="C338" s="140"/>
      <c r="D338" s="34" t="s">
        <v>18</v>
      </c>
      <c r="E338" s="35">
        <v>2</v>
      </c>
      <c r="F338" s="36">
        <v>95</v>
      </c>
      <c r="G338" s="37" t="s">
        <v>7</v>
      </c>
      <c r="H338" s="38">
        <f>E338*F338</f>
        <v>190</v>
      </c>
      <c r="I338" s="46"/>
      <c r="J338" s="140"/>
      <c r="K338" s="36"/>
      <c r="L338" s="36"/>
      <c r="M338" s="37"/>
      <c r="N338" s="37"/>
      <c r="O338" s="42">
        <f t="shared" si="74"/>
        <v>0</v>
      </c>
      <c r="P338" s="141"/>
    </row>
    <row r="339" spans="1:20" ht="15">
      <c r="A339" s="43"/>
      <c r="B339" s="43"/>
      <c r="C339" s="140"/>
      <c r="D339" s="34" t="s">
        <v>14</v>
      </c>
      <c r="E339" s="35">
        <v>3</v>
      </c>
      <c r="F339" s="37">
        <v>88</v>
      </c>
      <c r="G339" s="37" t="s">
        <v>7</v>
      </c>
      <c r="H339" s="38">
        <f t="shared" ref="H339:H344" si="75">E339*F339</f>
        <v>264</v>
      </c>
      <c r="I339" s="39"/>
      <c r="J339" s="140"/>
      <c r="K339" s="64"/>
      <c r="L339" s="40"/>
      <c r="M339" s="40"/>
      <c r="N339" s="45"/>
      <c r="O339" s="42">
        <f t="shared" si="74"/>
        <v>0</v>
      </c>
      <c r="P339" s="141"/>
    </row>
    <row r="340" spans="1:20" ht="15">
      <c r="A340" s="43"/>
      <c r="B340" s="43"/>
      <c r="C340" s="140"/>
      <c r="D340" s="34" t="s">
        <v>16</v>
      </c>
      <c r="E340" s="36">
        <v>2</v>
      </c>
      <c r="F340" s="36">
        <v>86</v>
      </c>
      <c r="G340" s="41" t="s">
        <v>11</v>
      </c>
      <c r="H340" s="38">
        <f t="shared" si="75"/>
        <v>172</v>
      </c>
      <c r="I340" s="46"/>
      <c r="J340" s="140"/>
      <c r="K340" s="40"/>
      <c r="L340" s="45"/>
      <c r="M340" s="45"/>
      <c r="N340" s="45"/>
      <c r="O340" s="42">
        <f t="shared" si="74"/>
        <v>0</v>
      </c>
      <c r="P340" s="141"/>
    </row>
    <row r="341" spans="1:20" ht="15">
      <c r="A341" s="43"/>
      <c r="B341" s="43"/>
      <c r="C341" s="140"/>
      <c r="D341" s="34" t="s">
        <v>10</v>
      </c>
      <c r="E341" s="36">
        <v>1</v>
      </c>
      <c r="F341" s="36">
        <v>75</v>
      </c>
      <c r="G341" s="41" t="s">
        <v>11</v>
      </c>
      <c r="H341" s="38">
        <f t="shared" si="75"/>
        <v>75</v>
      </c>
      <c r="I341" s="39"/>
      <c r="J341" s="140"/>
      <c r="K341" s="40"/>
      <c r="L341" s="45"/>
      <c r="M341" s="45"/>
      <c r="N341" s="45"/>
      <c r="O341" s="42">
        <f t="shared" si="74"/>
        <v>0</v>
      </c>
      <c r="P341" s="141"/>
    </row>
    <row r="342" spans="1:20" ht="15">
      <c r="A342" s="43"/>
      <c r="B342" s="43"/>
      <c r="C342" s="140"/>
      <c r="D342" s="34" t="s">
        <v>304</v>
      </c>
      <c r="E342" s="37">
        <v>3</v>
      </c>
      <c r="F342" s="37">
        <v>65</v>
      </c>
      <c r="G342" s="41" t="s">
        <v>7</v>
      </c>
      <c r="H342" s="38">
        <f t="shared" si="75"/>
        <v>195</v>
      </c>
      <c r="I342" s="39"/>
      <c r="J342" s="140"/>
      <c r="K342" s="40"/>
      <c r="L342" s="45"/>
      <c r="M342" s="45"/>
      <c r="N342" s="45"/>
      <c r="O342" s="42">
        <f t="shared" si="74"/>
        <v>0</v>
      </c>
      <c r="P342" s="141"/>
    </row>
    <row r="343" spans="1:20" ht="15">
      <c r="A343" s="43"/>
      <c r="B343" s="43"/>
      <c r="C343" s="140"/>
      <c r="D343" s="34" t="s">
        <v>19</v>
      </c>
      <c r="E343" s="48">
        <v>1</v>
      </c>
      <c r="F343" s="36">
        <v>85</v>
      </c>
      <c r="G343" s="41" t="s">
        <v>11</v>
      </c>
      <c r="H343" s="38">
        <f t="shared" si="75"/>
        <v>85</v>
      </c>
      <c r="I343" s="39"/>
      <c r="J343" s="140"/>
      <c r="K343" s="49"/>
      <c r="L343" s="37"/>
      <c r="M343" s="37"/>
      <c r="N343" s="37"/>
      <c r="O343" s="42">
        <f t="shared" si="74"/>
        <v>0</v>
      </c>
      <c r="P343" s="141"/>
    </row>
    <row r="344" spans="1:20" ht="15">
      <c r="A344" s="43"/>
      <c r="B344" s="43"/>
      <c r="C344" s="140"/>
      <c r="D344" s="56"/>
      <c r="E344" s="37"/>
      <c r="F344" s="37"/>
      <c r="G344" s="37"/>
      <c r="H344" s="38">
        <f t="shared" si="75"/>
        <v>0</v>
      </c>
      <c r="I344" s="39"/>
      <c r="J344" s="140"/>
      <c r="K344" s="36"/>
      <c r="L344" s="37"/>
      <c r="M344" s="37"/>
      <c r="N344" s="37"/>
      <c r="O344" s="42">
        <f t="shared" si="74"/>
        <v>0</v>
      </c>
      <c r="P344" s="141"/>
    </row>
    <row r="345" spans="1:20" ht="15.75" thickBot="1">
      <c r="A345" s="50"/>
      <c r="B345" s="50"/>
      <c r="C345" s="51"/>
      <c r="D345" s="52"/>
      <c r="E345" s="53">
        <f>SUM(E335:E344)</f>
        <v>17</v>
      </c>
      <c r="F345" s="53">
        <f>SUM(F335:F344)</f>
        <v>750</v>
      </c>
      <c r="G345" s="53"/>
      <c r="H345" s="54">
        <f>SUM(H335:H344)</f>
        <v>1418</v>
      </c>
      <c r="I345" s="55"/>
      <c r="J345" s="51"/>
      <c r="K345" s="52"/>
      <c r="L345" s="53">
        <f>SUM(L335:L344)</f>
        <v>6</v>
      </c>
      <c r="M345" s="53">
        <f>SUM(M335:M344)</f>
        <v>254</v>
      </c>
      <c r="N345" s="53"/>
      <c r="O345" s="53">
        <f>SUM(O335:O344)</f>
        <v>406.4</v>
      </c>
      <c r="P345" s="142"/>
    </row>
    <row r="346" spans="1:20" ht="15.75" thickTop="1" thickBot="1"/>
    <row r="347" spans="1:20" ht="26.25" thickTop="1">
      <c r="A347" s="27" t="s">
        <v>292</v>
      </c>
      <c r="B347" s="28" t="s">
        <v>293</v>
      </c>
      <c r="C347" s="139"/>
      <c r="D347" s="29" t="s">
        <v>306</v>
      </c>
      <c r="E347" s="29" t="s">
        <v>307</v>
      </c>
      <c r="F347" s="29" t="s">
        <v>308</v>
      </c>
      <c r="G347" s="29"/>
      <c r="H347" s="29" t="s">
        <v>309</v>
      </c>
      <c r="I347" s="30"/>
      <c r="J347" s="139" t="s">
        <v>310</v>
      </c>
      <c r="K347" s="29" t="s">
        <v>306</v>
      </c>
      <c r="L347" s="29" t="s">
        <v>307</v>
      </c>
      <c r="M347" s="29" t="s">
        <v>308</v>
      </c>
      <c r="N347" s="29"/>
      <c r="O347" s="29" t="s">
        <v>311</v>
      </c>
      <c r="P347" s="31" t="s">
        <v>312</v>
      </c>
    </row>
    <row r="348" spans="1:20">
      <c r="A348" s="32">
        <v>27</v>
      </c>
      <c r="B348" s="33">
        <v>21839027</v>
      </c>
      <c r="C348" s="140"/>
      <c r="D348" s="56" t="s">
        <v>318</v>
      </c>
      <c r="E348" s="35">
        <v>2</v>
      </c>
      <c r="F348" s="36">
        <v>93</v>
      </c>
      <c r="G348" s="37" t="s">
        <v>7</v>
      </c>
      <c r="H348" s="38">
        <f t="shared" ref="H348:H350" si="76">E348*F348</f>
        <v>186</v>
      </c>
      <c r="I348" s="39"/>
      <c r="J348" s="140"/>
      <c r="K348" s="34" t="s">
        <v>303</v>
      </c>
      <c r="L348" s="40">
        <v>1</v>
      </c>
      <c r="M348" s="40">
        <v>85</v>
      </c>
      <c r="N348" s="41" t="s">
        <v>9</v>
      </c>
      <c r="O348" s="42">
        <f>L348*M348*0.8</f>
        <v>68</v>
      </c>
      <c r="P348" s="141">
        <f>(H358+O358)/(E358+(0.8*L358))</f>
        <v>89.047619047619051</v>
      </c>
    </row>
    <row r="349" spans="1:20" ht="15">
      <c r="A349" s="43"/>
      <c r="B349" s="43"/>
      <c r="C349" s="140"/>
      <c r="D349" s="56" t="s">
        <v>16</v>
      </c>
      <c r="E349" s="44">
        <v>2</v>
      </c>
      <c r="F349" s="45">
        <v>88</v>
      </c>
      <c r="G349" s="45" t="s">
        <v>11</v>
      </c>
      <c r="H349" s="38">
        <f t="shared" si="76"/>
        <v>176</v>
      </c>
      <c r="I349" s="46"/>
      <c r="J349" s="140"/>
      <c r="K349" s="56" t="s">
        <v>315</v>
      </c>
      <c r="L349" s="47">
        <v>2</v>
      </c>
      <c r="M349" s="40">
        <v>98</v>
      </c>
      <c r="N349" s="45" t="s">
        <v>13</v>
      </c>
      <c r="O349" s="42">
        <f t="shared" ref="O349:O357" si="77">L349*M349*0.8</f>
        <v>156.80000000000001</v>
      </c>
      <c r="P349" s="141"/>
    </row>
    <row r="350" spans="1:20" ht="15">
      <c r="A350" s="43"/>
      <c r="B350" s="43"/>
      <c r="C350" s="140"/>
      <c r="D350" s="34" t="s">
        <v>17</v>
      </c>
      <c r="E350" s="47">
        <v>1</v>
      </c>
      <c r="F350" s="40">
        <v>75</v>
      </c>
      <c r="G350" s="45" t="s">
        <v>11</v>
      </c>
      <c r="H350" s="38">
        <f t="shared" si="76"/>
        <v>75</v>
      </c>
      <c r="I350" s="46"/>
      <c r="J350" s="140"/>
      <c r="K350" s="36" t="s">
        <v>302</v>
      </c>
      <c r="L350" s="36">
        <v>2</v>
      </c>
      <c r="M350" s="37">
        <v>92</v>
      </c>
      <c r="N350" s="37" t="s">
        <v>13</v>
      </c>
      <c r="O350" s="42">
        <f t="shared" si="77"/>
        <v>147.20000000000002</v>
      </c>
      <c r="P350" s="141"/>
    </row>
    <row r="351" spans="1:20" ht="15">
      <c r="A351" s="43"/>
      <c r="B351" s="43"/>
      <c r="C351" s="140"/>
      <c r="D351" s="34" t="s">
        <v>304</v>
      </c>
      <c r="E351" s="35">
        <v>3</v>
      </c>
      <c r="F351" s="36">
        <v>93</v>
      </c>
      <c r="G351" s="37" t="s">
        <v>7</v>
      </c>
      <c r="H351" s="38">
        <f>E351*F351</f>
        <v>279</v>
      </c>
      <c r="I351" s="46"/>
      <c r="J351" s="140"/>
      <c r="K351" s="36"/>
      <c r="L351" s="36"/>
      <c r="M351" s="37"/>
      <c r="N351" s="37"/>
      <c r="O351" s="42">
        <f t="shared" si="77"/>
        <v>0</v>
      </c>
      <c r="P351" s="141"/>
    </row>
    <row r="352" spans="1:20" ht="15">
      <c r="A352" s="43"/>
      <c r="B352" s="43"/>
      <c r="C352" s="140"/>
      <c r="D352" s="34" t="s">
        <v>19</v>
      </c>
      <c r="E352" s="35">
        <v>1</v>
      </c>
      <c r="F352" s="37">
        <v>91</v>
      </c>
      <c r="G352" s="37" t="s">
        <v>11</v>
      </c>
      <c r="H352" s="38">
        <f t="shared" ref="H352:H357" si="78">E352*F352</f>
        <v>91</v>
      </c>
      <c r="I352" s="39"/>
      <c r="J352" s="140"/>
      <c r="K352" s="64"/>
      <c r="L352" s="40"/>
      <c r="M352" s="40"/>
      <c r="N352" s="45"/>
      <c r="O352" s="42">
        <f t="shared" si="77"/>
        <v>0</v>
      </c>
      <c r="P352" s="141"/>
      <c r="T352" s="90"/>
    </row>
    <row r="353" spans="1:16" ht="15">
      <c r="A353" s="43"/>
      <c r="B353" s="43"/>
      <c r="C353" s="140"/>
      <c r="D353" s="34" t="s">
        <v>20</v>
      </c>
      <c r="E353" s="36">
        <v>2</v>
      </c>
      <c r="F353" s="36">
        <v>86</v>
      </c>
      <c r="G353" s="41" t="s">
        <v>7</v>
      </c>
      <c r="H353" s="38">
        <f t="shared" si="78"/>
        <v>172</v>
      </c>
      <c r="I353" s="46"/>
      <c r="J353" s="140"/>
      <c r="K353" s="40"/>
      <c r="L353" s="45"/>
      <c r="M353" s="45"/>
      <c r="N353" s="45"/>
      <c r="O353" s="42">
        <f t="shared" si="77"/>
        <v>0</v>
      </c>
      <c r="P353" s="141"/>
    </row>
    <row r="354" spans="1:16" ht="15">
      <c r="A354" s="43"/>
      <c r="B354" s="43"/>
      <c r="C354" s="140"/>
      <c r="D354" s="34" t="s">
        <v>10</v>
      </c>
      <c r="E354" s="36">
        <v>1</v>
      </c>
      <c r="F354" s="36">
        <v>75</v>
      </c>
      <c r="G354" s="41" t="s">
        <v>11</v>
      </c>
      <c r="H354" s="38">
        <f t="shared" si="78"/>
        <v>75</v>
      </c>
      <c r="I354" s="39"/>
      <c r="J354" s="140"/>
      <c r="K354" s="40"/>
      <c r="L354" s="45"/>
      <c r="M354" s="45"/>
      <c r="N354" s="45"/>
      <c r="O354" s="42">
        <f t="shared" si="77"/>
        <v>0</v>
      </c>
      <c r="P354" s="141"/>
    </row>
    <row r="355" spans="1:16" ht="15">
      <c r="A355" s="43"/>
      <c r="B355" s="43"/>
      <c r="C355" s="140"/>
      <c r="D355" s="34" t="s">
        <v>14</v>
      </c>
      <c r="E355" s="37">
        <v>3</v>
      </c>
      <c r="F355" s="37">
        <v>88</v>
      </c>
      <c r="G355" s="41" t="s">
        <v>7</v>
      </c>
      <c r="H355" s="38">
        <f t="shared" si="78"/>
        <v>264</v>
      </c>
      <c r="I355" s="39"/>
      <c r="J355" s="140"/>
      <c r="K355" s="40"/>
      <c r="L355" s="45"/>
      <c r="M355" s="45"/>
      <c r="N355" s="45"/>
      <c r="O355" s="42">
        <f t="shared" si="77"/>
        <v>0</v>
      </c>
      <c r="P355" s="141"/>
    </row>
    <row r="356" spans="1:16" ht="15">
      <c r="A356" s="43"/>
      <c r="B356" s="43"/>
      <c r="C356" s="140"/>
      <c r="D356" s="34" t="s">
        <v>15</v>
      </c>
      <c r="E356" s="48">
        <v>2</v>
      </c>
      <c r="F356" s="36">
        <v>90</v>
      </c>
      <c r="G356" s="41" t="s">
        <v>7</v>
      </c>
      <c r="H356" s="38">
        <f t="shared" si="78"/>
        <v>180</v>
      </c>
      <c r="I356" s="39"/>
      <c r="J356" s="140"/>
      <c r="K356" s="49"/>
      <c r="L356" s="37"/>
      <c r="M356" s="37"/>
      <c r="N356" s="37"/>
      <c r="O356" s="42">
        <f t="shared" si="77"/>
        <v>0</v>
      </c>
      <c r="P356" s="141"/>
    </row>
    <row r="357" spans="1:16" ht="15">
      <c r="A357" s="43"/>
      <c r="B357" s="43"/>
      <c r="C357" s="140"/>
      <c r="D357" s="56"/>
      <c r="E357" s="37"/>
      <c r="F357" s="37"/>
      <c r="G357" s="37"/>
      <c r="H357" s="38">
        <f t="shared" si="78"/>
        <v>0</v>
      </c>
      <c r="I357" s="39"/>
      <c r="J357" s="140"/>
      <c r="K357" s="36"/>
      <c r="L357" s="37"/>
      <c r="M357" s="37"/>
      <c r="N357" s="37"/>
      <c r="O357" s="42">
        <f t="shared" si="77"/>
        <v>0</v>
      </c>
      <c r="P357" s="141"/>
    </row>
    <row r="358" spans="1:16" ht="15.75" thickBot="1">
      <c r="A358" s="50"/>
      <c r="B358" s="50"/>
      <c r="C358" s="51"/>
      <c r="D358" s="52"/>
      <c r="E358" s="53">
        <f>SUM(E348:E357)</f>
        <v>17</v>
      </c>
      <c r="F358" s="53">
        <f>SUM(F348:F357)</f>
        <v>779</v>
      </c>
      <c r="G358" s="53"/>
      <c r="H358" s="54">
        <f>SUM(H348:H357)</f>
        <v>1498</v>
      </c>
      <c r="I358" s="55"/>
      <c r="J358" s="51"/>
      <c r="K358" s="52"/>
      <c r="L358" s="53">
        <f>SUM(L348:L357)</f>
        <v>5</v>
      </c>
      <c r="M358" s="53">
        <f>SUM(M348:M357)</f>
        <v>275</v>
      </c>
      <c r="N358" s="53"/>
      <c r="O358" s="53">
        <f>SUM(O348:O357)</f>
        <v>372</v>
      </c>
      <c r="P358" s="142"/>
    </row>
    <row r="359" spans="1:16" ht="15.75" thickTop="1" thickBot="1"/>
    <row r="360" spans="1:16" ht="26.25" thickTop="1">
      <c r="A360" s="27" t="s">
        <v>292</v>
      </c>
      <c r="B360" s="28" t="s">
        <v>293</v>
      </c>
      <c r="C360" s="139"/>
      <c r="D360" s="29" t="s">
        <v>306</v>
      </c>
      <c r="E360" s="29" t="s">
        <v>307</v>
      </c>
      <c r="F360" s="29" t="s">
        <v>308</v>
      </c>
      <c r="G360" s="29"/>
      <c r="H360" s="29" t="s">
        <v>309</v>
      </c>
      <c r="I360" s="30"/>
      <c r="J360" s="139" t="s">
        <v>310</v>
      </c>
      <c r="K360" s="29" t="s">
        <v>306</v>
      </c>
      <c r="L360" s="29" t="s">
        <v>307</v>
      </c>
      <c r="M360" s="29" t="s">
        <v>308</v>
      </c>
      <c r="N360" s="29"/>
      <c r="O360" s="29" t="s">
        <v>311</v>
      </c>
      <c r="P360" s="31" t="s">
        <v>312</v>
      </c>
    </row>
    <row r="361" spans="1:16">
      <c r="A361" s="32">
        <v>28</v>
      </c>
      <c r="B361" s="33">
        <v>21839028</v>
      </c>
      <c r="C361" s="140"/>
      <c r="D361" s="56" t="s">
        <v>313</v>
      </c>
      <c r="E361" s="35">
        <v>2</v>
      </c>
      <c r="F361" s="36">
        <v>83</v>
      </c>
      <c r="G361" s="37" t="s">
        <v>7</v>
      </c>
      <c r="H361" s="38">
        <f t="shared" ref="H361:H363" si="79">E361*F361</f>
        <v>166</v>
      </c>
      <c r="I361" s="39"/>
      <c r="J361" s="140"/>
      <c r="K361" s="34" t="s">
        <v>319</v>
      </c>
      <c r="L361" s="40">
        <v>2</v>
      </c>
      <c r="M361" s="40">
        <v>83</v>
      </c>
      <c r="N361" s="41" t="s">
        <v>13</v>
      </c>
      <c r="O361" s="42">
        <f>L361*M361*0.8</f>
        <v>132.80000000000001</v>
      </c>
      <c r="P361" s="141">
        <f>(H371+O371)/(E371+(0.8*L371))</f>
        <v>81.561904761904756</v>
      </c>
    </row>
    <row r="362" spans="1:16" ht="15">
      <c r="A362" s="43"/>
      <c r="B362" s="43"/>
      <c r="C362" s="140"/>
      <c r="D362" s="56" t="s">
        <v>318</v>
      </c>
      <c r="E362" s="44">
        <v>2</v>
      </c>
      <c r="F362" s="45">
        <v>92</v>
      </c>
      <c r="G362" s="45" t="s">
        <v>7</v>
      </c>
      <c r="H362" s="38">
        <f t="shared" si="79"/>
        <v>184</v>
      </c>
      <c r="I362" s="46"/>
      <c r="J362" s="140"/>
      <c r="K362" s="56" t="s">
        <v>336</v>
      </c>
      <c r="L362" s="47">
        <v>1</v>
      </c>
      <c r="M362" s="40">
        <v>90</v>
      </c>
      <c r="N362" s="45" t="s">
        <v>9</v>
      </c>
      <c r="O362" s="42">
        <f t="shared" ref="O362:O370" si="80">L362*M362*0.8</f>
        <v>72</v>
      </c>
      <c r="P362" s="141"/>
    </row>
    <row r="363" spans="1:16" ht="15">
      <c r="A363" s="43"/>
      <c r="B363" s="43"/>
      <c r="C363" s="140"/>
      <c r="D363" s="34" t="s">
        <v>304</v>
      </c>
      <c r="E363" s="47">
        <v>3</v>
      </c>
      <c r="F363" s="40">
        <v>60</v>
      </c>
      <c r="G363" s="45" t="s">
        <v>7</v>
      </c>
      <c r="H363" s="38">
        <f t="shared" si="79"/>
        <v>180</v>
      </c>
      <c r="I363" s="46"/>
      <c r="J363" s="140"/>
      <c r="K363" s="56" t="s">
        <v>302</v>
      </c>
      <c r="L363" s="36">
        <v>2</v>
      </c>
      <c r="M363" s="37">
        <v>80</v>
      </c>
      <c r="N363" s="37" t="s">
        <v>13</v>
      </c>
      <c r="O363" s="42">
        <f t="shared" si="80"/>
        <v>128</v>
      </c>
      <c r="P363" s="141"/>
    </row>
    <row r="364" spans="1:16" ht="15">
      <c r="A364" s="43"/>
      <c r="B364" s="43"/>
      <c r="C364" s="140"/>
      <c r="D364" s="34" t="s">
        <v>19</v>
      </c>
      <c r="E364" s="35">
        <v>1</v>
      </c>
      <c r="F364" s="36">
        <v>88</v>
      </c>
      <c r="G364" s="37" t="s">
        <v>11</v>
      </c>
      <c r="H364" s="38">
        <f>E364*F364</f>
        <v>88</v>
      </c>
      <c r="I364" s="46"/>
      <c r="J364" s="140"/>
      <c r="K364" s="36"/>
      <c r="L364" s="36"/>
      <c r="M364" s="37"/>
      <c r="N364" s="37"/>
      <c r="O364" s="42">
        <f t="shared" si="80"/>
        <v>0</v>
      </c>
      <c r="P364" s="141"/>
    </row>
    <row r="365" spans="1:16" ht="15">
      <c r="A365" s="43"/>
      <c r="B365" s="43"/>
      <c r="C365" s="140"/>
      <c r="D365" s="34" t="s">
        <v>317</v>
      </c>
      <c r="E365" s="35">
        <v>2</v>
      </c>
      <c r="F365" s="37">
        <v>84</v>
      </c>
      <c r="G365" s="37" t="s">
        <v>7</v>
      </c>
      <c r="H365" s="38">
        <f t="shared" ref="H365:H370" si="81">E365*F365</f>
        <v>168</v>
      </c>
      <c r="I365" s="39"/>
      <c r="J365" s="140"/>
      <c r="K365" s="64"/>
      <c r="L365" s="40"/>
      <c r="M365" s="40"/>
      <c r="N365" s="45"/>
      <c r="O365" s="42">
        <f t="shared" si="80"/>
        <v>0</v>
      </c>
      <c r="P365" s="141"/>
    </row>
    <row r="366" spans="1:16" ht="15">
      <c r="A366" s="43"/>
      <c r="B366" s="43"/>
      <c r="C366" s="140"/>
      <c r="D366" s="34" t="s">
        <v>16</v>
      </c>
      <c r="E366" s="36">
        <v>2</v>
      </c>
      <c r="F366" s="36">
        <v>92</v>
      </c>
      <c r="G366" s="41" t="s">
        <v>11</v>
      </c>
      <c r="H366" s="38">
        <f t="shared" si="81"/>
        <v>184</v>
      </c>
      <c r="I366" s="46"/>
      <c r="J366" s="140"/>
      <c r="K366" s="40"/>
      <c r="L366" s="45"/>
      <c r="M366" s="45"/>
      <c r="N366" s="45"/>
      <c r="O366" s="42">
        <f t="shared" si="80"/>
        <v>0</v>
      </c>
      <c r="P366" s="141"/>
    </row>
    <row r="367" spans="1:16" ht="15">
      <c r="A367" s="43"/>
      <c r="B367" s="43"/>
      <c r="C367" s="140"/>
      <c r="D367" s="34" t="s">
        <v>14</v>
      </c>
      <c r="E367" s="36">
        <v>3</v>
      </c>
      <c r="F367" s="36">
        <v>80</v>
      </c>
      <c r="G367" s="41" t="s">
        <v>7</v>
      </c>
      <c r="H367" s="38">
        <f t="shared" si="81"/>
        <v>240</v>
      </c>
      <c r="I367" s="39"/>
      <c r="J367" s="140"/>
      <c r="K367" s="40"/>
      <c r="L367" s="45"/>
      <c r="M367" s="45"/>
      <c r="N367" s="45"/>
      <c r="O367" s="42">
        <f t="shared" si="80"/>
        <v>0</v>
      </c>
      <c r="P367" s="141"/>
    </row>
    <row r="368" spans="1:16" ht="15">
      <c r="A368" s="43"/>
      <c r="B368" s="43"/>
      <c r="C368" s="140"/>
      <c r="D368" s="34" t="s">
        <v>15</v>
      </c>
      <c r="E368" s="37">
        <v>2</v>
      </c>
      <c r="F368" s="37">
        <v>85</v>
      </c>
      <c r="G368" s="41" t="s">
        <v>7</v>
      </c>
      <c r="H368" s="38">
        <f t="shared" si="81"/>
        <v>170</v>
      </c>
      <c r="I368" s="39"/>
      <c r="J368" s="140"/>
      <c r="K368" s="40"/>
      <c r="L368" s="45"/>
      <c r="M368" s="45"/>
      <c r="N368" s="45"/>
      <c r="O368" s="42">
        <f t="shared" si="80"/>
        <v>0</v>
      </c>
      <c r="P368" s="141"/>
    </row>
    <row r="369" spans="1:16" ht="15">
      <c r="A369" s="43"/>
      <c r="B369" s="43"/>
      <c r="C369" s="140"/>
      <c r="D369" s="34"/>
      <c r="E369" s="48"/>
      <c r="F369" s="36"/>
      <c r="G369" s="41"/>
      <c r="H369" s="38">
        <f t="shared" si="81"/>
        <v>0</v>
      </c>
      <c r="I369" s="39"/>
      <c r="J369" s="140"/>
      <c r="K369" s="49"/>
      <c r="L369" s="37"/>
      <c r="M369" s="37"/>
      <c r="N369" s="37"/>
      <c r="O369" s="42">
        <f t="shared" si="80"/>
        <v>0</v>
      </c>
      <c r="P369" s="141"/>
    </row>
    <row r="370" spans="1:16" ht="15">
      <c r="A370" s="43"/>
      <c r="B370" s="43"/>
      <c r="C370" s="140"/>
      <c r="D370" s="56"/>
      <c r="E370" s="37"/>
      <c r="F370" s="37"/>
      <c r="G370" s="37"/>
      <c r="H370" s="38">
        <f t="shared" si="81"/>
        <v>0</v>
      </c>
      <c r="I370" s="39"/>
      <c r="J370" s="140"/>
      <c r="K370" s="36"/>
      <c r="L370" s="37"/>
      <c r="M370" s="37"/>
      <c r="N370" s="37"/>
      <c r="O370" s="42">
        <f t="shared" si="80"/>
        <v>0</v>
      </c>
      <c r="P370" s="141"/>
    </row>
    <row r="371" spans="1:16" ht="15.75" thickBot="1">
      <c r="A371" s="50"/>
      <c r="B371" s="50"/>
      <c r="C371" s="51"/>
      <c r="D371" s="52"/>
      <c r="E371" s="53">
        <f>SUM(E361:E370)</f>
        <v>17</v>
      </c>
      <c r="F371" s="53">
        <f>SUM(F361:F370)</f>
        <v>664</v>
      </c>
      <c r="G371" s="53"/>
      <c r="H371" s="54">
        <f>SUM(H361:H370)</f>
        <v>1380</v>
      </c>
      <c r="I371" s="55"/>
      <c r="J371" s="51"/>
      <c r="K371" s="52"/>
      <c r="L371" s="53">
        <f>SUM(L361:L370)</f>
        <v>5</v>
      </c>
      <c r="M371" s="53">
        <f>SUM(M361:M370)</f>
        <v>253</v>
      </c>
      <c r="N371" s="53"/>
      <c r="O371" s="53">
        <f>SUM(O361:O370)</f>
        <v>332.8</v>
      </c>
      <c r="P371" s="142"/>
    </row>
    <row r="372" spans="1:16" ht="15.75" thickTop="1" thickBot="1"/>
    <row r="373" spans="1:16" ht="26.25" thickTop="1">
      <c r="A373" s="27" t="s">
        <v>292</v>
      </c>
      <c r="B373" s="28" t="s">
        <v>293</v>
      </c>
      <c r="C373" s="139"/>
      <c r="D373" s="29" t="s">
        <v>306</v>
      </c>
      <c r="E373" s="29" t="s">
        <v>307</v>
      </c>
      <c r="F373" s="29" t="s">
        <v>308</v>
      </c>
      <c r="G373" s="29"/>
      <c r="H373" s="29" t="s">
        <v>309</v>
      </c>
      <c r="I373" s="30"/>
      <c r="J373" s="139" t="s">
        <v>310</v>
      </c>
      <c r="K373" s="29" t="s">
        <v>306</v>
      </c>
      <c r="L373" s="29" t="s">
        <v>307</v>
      </c>
      <c r="M373" s="29" t="s">
        <v>308</v>
      </c>
      <c r="N373" s="29"/>
      <c r="O373" s="29" t="s">
        <v>311</v>
      </c>
      <c r="P373" s="31" t="s">
        <v>312</v>
      </c>
    </row>
    <row r="374" spans="1:16">
      <c r="A374" s="32">
        <v>29</v>
      </c>
      <c r="B374" s="33">
        <v>21839029</v>
      </c>
      <c r="C374" s="140"/>
      <c r="D374" s="56" t="s">
        <v>15</v>
      </c>
      <c r="E374" s="35">
        <v>2</v>
      </c>
      <c r="F374" s="36">
        <v>90</v>
      </c>
      <c r="G374" s="37" t="s">
        <v>7</v>
      </c>
      <c r="H374" s="38">
        <f t="shared" ref="H374:H376" si="82">E374*F374</f>
        <v>180</v>
      </c>
      <c r="I374" s="39"/>
      <c r="J374" s="140"/>
      <c r="K374" s="34" t="s">
        <v>315</v>
      </c>
      <c r="L374" s="40">
        <v>2</v>
      </c>
      <c r="M374" s="40">
        <v>97</v>
      </c>
      <c r="N374" s="41" t="s">
        <v>13</v>
      </c>
      <c r="O374" s="42">
        <f>L374*M374*0.8</f>
        <v>155.20000000000002</v>
      </c>
      <c r="P374" s="141">
        <f>(H384+O384)/(E384+(0.8*L384))</f>
        <v>90.424657534246577</v>
      </c>
    </row>
    <row r="375" spans="1:16" ht="15">
      <c r="A375" s="43"/>
      <c r="B375" s="43"/>
      <c r="C375" s="140"/>
      <c r="D375" s="56" t="s">
        <v>318</v>
      </c>
      <c r="E375" s="44">
        <v>2</v>
      </c>
      <c r="F375" s="45">
        <v>93</v>
      </c>
      <c r="G375" s="45" t="s">
        <v>7</v>
      </c>
      <c r="H375" s="38">
        <f t="shared" si="82"/>
        <v>186</v>
      </c>
      <c r="I375" s="46"/>
      <c r="J375" s="140"/>
      <c r="K375" s="56"/>
      <c r="L375" s="47"/>
      <c r="M375" s="40"/>
      <c r="N375" s="45"/>
      <c r="O375" s="42">
        <f t="shared" ref="O375:O383" si="83">L375*M375*0.8</f>
        <v>0</v>
      </c>
      <c r="P375" s="141"/>
    </row>
    <row r="376" spans="1:16" ht="15">
      <c r="A376" s="43"/>
      <c r="B376" s="43"/>
      <c r="C376" s="140"/>
      <c r="D376" s="34" t="s">
        <v>304</v>
      </c>
      <c r="E376" s="47">
        <v>3</v>
      </c>
      <c r="F376" s="40">
        <v>85</v>
      </c>
      <c r="G376" s="45" t="s">
        <v>7</v>
      </c>
      <c r="H376" s="38">
        <f t="shared" si="82"/>
        <v>255</v>
      </c>
      <c r="I376" s="46"/>
      <c r="J376" s="140"/>
      <c r="K376" s="36"/>
      <c r="L376" s="36"/>
      <c r="M376" s="37"/>
      <c r="N376" s="37"/>
      <c r="O376" s="42">
        <f t="shared" si="83"/>
        <v>0</v>
      </c>
      <c r="P376" s="141"/>
    </row>
    <row r="377" spans="1:16" ht="15">
      <c r="A377" s="43"/>
      <c r="B377" s="43"/>
      <c r="C377" s="140"/>
      <c r="D377" s="34" t="s">
        <v>19</v>
      </c>
      <c r="E377" s="35">
        <v>1</v>
      </c>
      <c r="F377" s="36">
        <v>85</v>
      </c>
      <c r="G377" s="37" t="s">
        <v>11</v>
      </c>
      <c r="H377" s="38">
        <f>E377*F377</f>
        <v>85</v>
      </c>
      <c r="I377" s="46"/>
      <c r="J377" s="140"/>
      <c r="K377" s="36"/>
      <c r="L377" s="36"/>
      <c r="M377" s="37"/>
      <c r="N377" s="37"/>
      <c r="O377" s="42">
        <f t="shared" si="83"/>
        <v>0</v>
      </c>
      <c r="P377" s="141"/>
    </row>
    <row r="378" spans="1:16" ht="15">
      <c r="A378" s="43"/>
      <c r="B378" s="43"/>
      <c r="C378" s="140"/>
      <c r="D378" s="34" t="s">
        <v>313</v>
      </c>
      <c r="E378" s="35">
        <v>2</v>
      </c>
      <c r="F378" s="37">
        <v>90</v>
      </c>
      <c r="G378" s="37" t="s">
        <v>7</v>
      </c>
      <c r="H378" s="38">
        <f t="shared" ref="H378:H383" si="84">E378*F378</f>
        <v>180</v>
      </c>
      <c r="I378" s="39"/>
      <c r="J378" s="140"/>
      <c r="K378" s="64"/>
      <c r="L378" s="40"/>
      <c r="M378" s="40"/>
      <c r="N378" s="45"/>
      <c r="O378" s="42">
        <f t="shared" si="83"/>
        <v>0</v>
      </c>
      <c r="P378" s="141"/>
    </row>
    <row r="379" spans="1:16" ht="15">
      <c r="A379" s="43"/>
      <c r="B379" s="43"/>
      <c r="C379" s="140"/>
      <c r="D379" s="34" t="s">
        <v>14</v>
      </c>
      <c r="E379" s="36">
        <v>3</v>
      </c>
      <c r="F379" s="36">
        <v>93</v>
      </c>
      <c r="G379" s="41" t="s">
        <v>7</v>
      </c>
      <c r="H379" s="38">
        <f t="shared" si="84"/>
        <v>279</v>
      </c>
      <c r="I379" s="46"/>
      <c r="J379" s="140"/>
      <c r="K379" s="40"/>
      <c r="L379" s="45"/>
      <c r="M379" s="45"/>
      <c r="N379" s="45"/>
      <c r="O379" s="42">
        <f t="shared" si="83"/>
        <v>0</v>
      </c>
      <c r="P379" s="141"/>
    </row>
    <row r="380" spans="1:16" ht="15">
      <c r="A380" s="43"/>
      <c r="B380" s="43"/>
      <c r="C380" s="140"/>
      <c r="D380" s="34"/>
      <c r="E380" s="36"/>
      <c r="F380" s="36"/>
      <c r="G380" s="41"/>
      <c r="H380" s="38">
        <f t="shared" si="84"/>
        <v>0</v>
      </c>
      <c r="I380" s="39"/>
      <c r="J380" s="140"/>
      <c r="K380" s="40"/>
      <c r="L380" s="45"/>
      <c r="M380" s="45"/>
      <c r="N380" s="45"/>
      <c r="O380" s="42">
        <f t="shared" si="83"/>
        <v>0</v>
      </c>
      <c r="P380" s="141"/>
    </row>
    <row r="381" spans="1:16" ht="15">
      <c r="A381" s="43"/>
      <c r="B381" s="43"/>
      <c r="C381" s="140"/>
      <c r="D381" s="34"/>
      <c r="E381" s="37"/>
      <c r="F381" s="37"/>
      <c r="G381" s="41"/>
      <c r="H381" s="38">
        <f t="shared" si="84"/>
        <v>0</v>
      </c>
      <c r="I381" s="39"/>
      <c r="J381" s="140"/>
      <c r="K381" s="40"/>
      <c r="L381" s="45"/>
      <c r="M381" s="45"/>
      <c r="N381" s="45"/>
      <c r="O381" s="42">
        <f t="shared" si="83"/>
        <v>0</v>
      </c>
      <c r="P381" s="141"/>
    </row>
    <row r="382" spans="1:16" ht="15">
      <c r="A382" s="43"/>
      <c r="B382" s="43"/>
      <c r="C382" s="140"/>
      <c r="D382" s="34"/>
      <c r="E382" s="48"/>
      <c r="F382" s="36"/>
      <c r="G382" s="41"/>
      <c r="H382" s="38">
        <f t="shared" si="84"/>
        <v>0</v>
      </c>
      <c r="I382" s="39"/>
      <c r="J382" s="140"/>
      <c r="K382" s="49"/>
      <c r="L382" s="37"/>
      <c r="M382" s="37"/>
      <c r="N382" s="37"/>
      <c r="O382" s="42">
        <f t="shared" si="83"/>
        <v>0</v>
      </c>
      <c r="P382" s="141"/>
    </row>
    <row r="383" spans="1:16" ht="15">
      <c r="A383" s="43"/>
      <c r="B383" s="43"/>
      <c r="C383" s="140"/>
      <c r="D383" s="56"/>
      <c r="E383" s="37"/>
      <c r="F383" s="37"/>
      <c r="G383" s="37"/>
      <c r="H383" s="38">
        <f t="shared" si="84"/>
        <v>0</v>
      </c>
      <c r="I383" s="39"/>
      <c r="J383" s="140"/>
      <c r="K383" s="36"/>
      <c r="L383" s="37"/>
      <c r="M383" s="37"/>
      <c r="N383" s="37"/>
      <c r="O383" s="42">
        <f t="shared" si="83"/>
        <v>0</v>
      </c>
      <c r="P383" s="141"/>
    </row>
    <row r="384" spans="1:16" ht="15.75" thickBot="1">
      <c r="A384" s="50"/>
      <c r="B384" s="50"/>
      <c r="C384" s="51"/>
      <c r="D384" s="52"/>
      <c r="E384" s="53">
        <f>SUM(E374:E383)</f>
        <v>13</v>
      </c>
      <c r="F384" s="53">
        <f>SUM(F374:F383)</f>
        <v>536</v>
      </c>
      <c r="G384" s="53"/>
      <c r="H384" s="54">
        <f>SUM(H374:H383)</f>
        <v>1165</v>
      </c>
      <c r="I384" s="55"/>
      <c r="J384" s="51"/>
      <c r="K384" s="52"/>
      <c r="L384" s="53">
        <f>SUM(L374:L383)</f>
        <v>2</v>
      </c>
      <c r="M384" s="53">
        <f>SUM(M374:M383)</f>
        <v>97</v>
      </c>
      <c r="N384" s="53"/>
      <c r="O384" s="53">
        <f>SUM(O374:O383)</f>
        <v>155.20000000000002</v>
      </c>
      <c r="P384" s="142"/>
    </row>
    <row r="385" spans="1:16" ht="15.75" thickTop="1" thickBot="1"/>
    <row r="386" spans="1:16" ht="26.25" thickTop="1">
      <c r="A386" s="27" t="s">
        <v>292</v>
      </c>
      <c r="B386" s="28" t="s">
        <v>293</v>
      </c>
      <c r="C386" s="139"/>
      <c r="D386" s="29" t="s">
        <v>306</v>
      </c>
      <c r="E386" s="29" t="s">
        <v>307</v>
      </c>
      <c r="F386" s="29" t="s">
        <v>308</v>
      </c>
      <c r="G386" s="29"/>
      <c r="H386" s="29" t="s">
        <v>309</v>
      </c>
      <c r="I386" s="30"/>
      <c r="J386" s="139" t="s">
        <v>310</v>
      </c>
      <c r="K386" s="29" t="s">
        <v>306</v>
      </c>
      <c r="L386" s="29" t="s">
        <v>307</v>
      </c>
      <c r="M386" s="29" t="s">
        <v>308</v>
      </c>
      <c r="N386" s="29"/>
      <c r="O386" s="29" t="s">
        <v>311</v>
      </c>
      <c r="P386" s="31" t="s">
        <v>312</v>
      </c>
    </row>
    <row r="387" spans="1:16">
      <c r="A387" s="32">
        <v>30</v>
      </c>
      <c r="B387" s="33">
        <v>21839030</v>
      </c>
      <c r="C387" s="140"/>
      <c r="D387" s="56" t="s">
        <v>318</v>
      </c>
      <c r="E387" s="35">
        <v>2</v>
      </c>
      <c r="F387" s="36">
        <v>87</v>
      </c>
      <c r="G387" s="37" t="s">
        <v>7</v>
      </c>
      <c r="H387" s="38">
        <f t="shared" ref="H387:H389" si="85">E387*F387</f>
        <v>174</v>
      </c>
      <c r="I387" s="39"/>
      <c r="J387" s="140"/>
      <c r="K387" s="56" t="s">
        <v>12</v>
      </c>
      <c r="L387" s="40">
        <v>2</v>
      </c>
      <c r="M387" s="40">
        <v>85</v>
      </c>
      <c r="N387" s="41" t="s">
        <v>13</v>
      </c>
      <c r="O387" s="42">
        <f>L387*M387*0.8</f>
        <v>136</v>
      </c>
      <c r="P387" s="141">
        <f>(H397+O397)/(E397+(0.8*L397))</f>
        <v>83.621621621621628</v>
      </c>
    </row>
    <row r="388" spans="1:16" ht="15">
      <c r="A388" s="43"/>
      <c r="B388" s="43"/>
      <c r="C388" s="140"/>
      <c r="D388" s="34" t="s">
        <v>17</v>
      </c>
      <c r="E388" s="47">
        <v>1</v>
      </c>
      <c r="F388" s="40">
        <v>75</v>
      </c>
      <c r="G388" s="45" t="s">
        <v>11</v>
      </c>
      <c r="H388" s="38">
        <f t="shared" si="85"/>
        <v>75</v>
      </c>
      <c r="I388" s="46"/>
      <c r="J388" s="140"/>
      <c r="K388" s="56" t="s">
        <v>315</v>
      </c>
      <c r="L388" s="47">
        <v>2</v>
      </c>
      <c r="M388" s="40">
        <v>98</v>
      </c>
      <c r="N388" s="45" t="s">
        <v>13</v>
      </c>
      <c r="O388" s="42">
        <f t="shared" ref="O388:O396" si="86">L388*M388*0.8</f>
        <v>156.80000000000001</v>
      </c>
      <c r="P388" s="141"/>
    </row>
    <row r="389" spans="1:16" ht="15">
      <c r="A389" s="43"/>
      <c r="B389" s="43"/>
      <c r="C389" s="140"/>
      <c r="D389" s="34" t="s">
        <v>304</v>
      </c>
      <c r="E389" s="35">
        <v>3</v>
      </c>
      <c r="F389" s="36">
        <v>68</v>
      </c>
      <c r="G389" s="37" t="s">
        <v>7</v>
      </c>
      <c r="H389" s="38">
        <f t="shared" si="85"/>
        <v>204</v>
      </c>
      <c r="I389" s="46"/>
      <c r="J389" s="140"/>
      <c r="K389" s="56" t="s">
        <v>302</v>
      </c>
      <c r="L389" s="36">
        <v>2</v>
      </c>
      <c r="M389" s="37">
        <v>92</v>
      </c>
      <c r="N389" s="37" t="s">
        <v>13</v>
      </c>
      <c r="O389" s="42">
        <f t="shared" si="86"/>
        <v>147.20000000000002</v>
      </c>
      <c r="P389" s="141"/>
    </row>
    <row r="390" spans="1:16" ht="15">
      <c r="A390" s="43"/>
      <c r="B390" s="43"/>
      <c r="C390" s="140"/>
      <c r="D390" s="34" t="s">
        <v>20</v>
      </c>
      <c r="E390" s="35">
        <v>2</v>
      </c>
      <c r="F390" s="36">
        <v>93</v>
      </c>
      <c r="G390" s="37" t="s">
        <v>7</v>
      </c>
      <c r="H390" s="38">
        <f>E390*F390</f>
        <v>186</v>
      </c>
      <c r="I390" s="46"/>
      <c r="J390" s="140"/>
      <c r="K390" s="56" t="s">
        <v>339</v>
      </c>
      <c r="L390" s="36">
        <v>1</v>
      </c>
      <c r="M390" s="37">
        <v>80</v>
      </c>
      <c r="N390" s="37" t="s">
        <v>9</v>
      </c>
      <c r="O390" s="42">
        <f t="shared" si="86"/>
        <v>64</v>
      </c>
      <c r="P390" s="141"/>
    </row>
    <row r="391" spans="1:16" ht="15">
      <c r="A391" s="43"/>
      <c r="B391" s="43"/>
      <c r="C391" s="140"/>
      <c r="D391" s="34" t="s">
        <v>16</v>
      </c>
      <c r="E391" s="35">
        <v>2</v>
      </c>
      <c r="F391" s="37">
        <v>89</v>
      </c>
      <c r="G391" s="37" t="s">
        <v>11</v>
      </c>
      <c r="H391" s="38">
        <f t="shared" ref="H391:H396" si="87">E391*F391</f>
        <v>178</v>
      </c>
      <c r="I391" s="39"/>
      <c r="J391" s="140"/>
      <c r="K391" s="56" t="s">
        <v>319</v>
      </c>
      <c r="L391" s="40">
        <v>2</v>
      </c>
      <c r="M391" s="40">
        <v>84</v>
      </c>
      <c r="N391" s="45" t="s">
        <v>13</v>
      </c>
      <c r="O391" s="42">
        <f t="shared" si="86"/>
        <v>134.4</v>
      </c>
      <c r="P391" s="141"/>
    </row>
    <row r="392" spans="1:16" ht="15">
      <c r="A392" s="43"/>
      <c r="B392" s="43"/>
      <c r="C392" s="140"/>
      <c r="D392" s="34" t="s">
        <v>10</v>
      </c>
      <c r="E392" s="36">
        <v>1</v>
      </c>
      <c r="F392" s="36">
        <v>75</v>
      </c>
      <c r="G392" s="41" t="s">
        <v>11</v>
      </c>
      <c r="H392" s="38">
        <f t="shared" si="87"/>
        <v>75</v>
      </c>
      <c r="I392" s="46"/>
      <c r="J392" s="140"/>
      <c r="K392" s="56"/>
      <c r="L392" s="45"/>
      <c r="M392" s="45"/>
      <c r="N392" s="45"/>
      <c r="O392" s="42">
        <f t="shared" si="86"/>
        <v>0</v>
      </c>
      <c r="P392" s="141"/>
    </row>
    <row r="393" spans="1:16" ht="15">
      <c r="A393" s="43"/>
      <c r="B393" s="43"/>
      <c r="C393" s="140"/>
      <c r="D393" s="34" t="s">
        <v>14</v>
      </c>
      <c r="E393" s="36">
        <v>3</v>
      </c>
      <c r="F393" s="36">
        <v>82</v>
      </c>
      <c r="G393" s="41" t="s">
        <v>7</v>
      </c>
      <c r="H393" s="38">
        <f t="shared" si="87"/>
        <v>246</v>
      </c>
      <c r="I393" s="39"/>
      <c r="J393" s="140"/>
      <c r="K393" s="40"/>
      <c r="L393" s="45"/>
      <c r="M393" s="45"/>
      <c r="N393" s="45"/>
      <c r="O393" s="42">
        <f t="shared" si="86"/>
        <v>0</v>
      </c>
      <c r="P393" s="141"/>
    </row>
    <row r="394" spans="1:16" ht="15">
      <c r="A394" s="43"/>
      <c r="B394" s="43"/>
      <c r="C394" s="140"/>
      <c r="D394" s="34" t="s">
        <v>19</v>
      </c>
      <c r="E394" s="37">
        <v>1</v>
      </c>
      <c r="F394" s="37">
        <v>80</v>
      </c>
      <c r="G394" s="41" t="s">
        <v>11</v>
      </c>
      <c r="H394" s="38">
        <f t="shared" si="87"/>
        <v>80</v>
      </c>
      <c r="I394" s="39"/>
      <c r="J394" s="140"/>
      <c r="K394" s="64"/>
      <c r="L394" s="45"/>
      <c r="M394" s="45"/>
      <c r="N394" s="45"/>
      <c r="O394" s="42">
        <f t="shared" si="86"/>
        <v>0</v>
      </c>
      <c r="P394" s="141"/>
    </row>
    <row r="395" spans="1:16" ht="15">
      <c r="A395" s="43"/>
      <c r="B395" s="43"/>
      <c r="C395" s="140"/>
      <c r="D395" s="34"/>
      <c r="E395" s="48"/>
      <c r="F395" s="36"/>
      <c r="G395" s="41"/>
      <c r="H395" s="38">
        <f t="shared" si="87"/>
        <v>0</v>
      </c>
      <c r="I395" s="39"/>
      <c r="J395" s="140"/>
      <c r="K395" s="49"/>
      <c r="L395" s="37"/>
      <c r="M395" s="37"/>
      <c r="N395" s="37"/>
      <c r="O395" s="42">
        <f t="shared" si="86"/>
        <v>0</v>
      </c>
      <c r="P395" s="141"/>
    </row>
    <row r="396" spans="1:16" ht="15">
      <c r="A396" s="43"/>
      <c r="B396" s="43"/>
      <c r="C396" s="140"/>
      <c r="D396" s="56"/>
      <c r="E396" s="37"/>
      <c r="F396" s="37"/>
      <c r="G396" s="37"/>
      <c r="H396" s="38">
        <f t="shared" si="87"/>
        <v>0</v>
      </c>
      <c r="I396" s="39"/>
      <c r="J396" s="140"/>
      <c r="K396" s="36"/>
      <c r="L396" s="37"/>
      <c r="M396" s="37"/>
      <c r="N396" s="37"/>
      <c r="O396" s="42">
        <f t="shared" si="86"/>
        <v>0</v>
      </c>
      <c r="P396" s="141"/>
    </row>
    <row r="397" spans="1:16" ht="15.75" thickBot="1">
      <c r="A397" s="50"/>
      <c r="B397" s="50"/>
      <c r="C397" s="51"/>
      <c r="D397" s="52"/>
      <c r="E397" s="53">
        <f>SUM(E387:E396)</f>
        <v>15</v>
      </c>
      <c r="F397" s="53">
        <f>SUM(F387:F396)</f>
        <v>649</v>
      </c>
      <c r="G397" s="53"/>
      <c r="H397" s="54">
        <f>SUM(H387:H396)</f>
        <v>1218</v>
      </c>
      <c r="I397" s="55"/>
      <c r="J397" s="51"/>
      <c r="K397" s="52"/>
      <c r="L397" s="53">
        <f>SUM(L387:L396)</f>
        <v>9</v>
      </c>
      <c r="M397" s="53">
        <f>SUM(M387:M396)</f>
        <v>439</v>
      </c>
      <c r="N397" s="53"/>
      <c r="O397" s="53">
        <f>SUM(O387:O396)</f>
        <v>638.4</v>
      </c>
      <c r="P397" s="142"/>
    </row>
    <row r="398" spans="1:16" ht="15.75" thickTop="1" thickBot="1"/>
    <row r="399" spans="1:16" ht="26.25" thickTop="1">
      <c r="A399" s="27" t="s">
        <v>292</v>
      </c>
      <c r="B399" s="28" t="s">
        <v>293</v>
      </c>
      <c r="C399" s="139"/>
      <c r="D399" s="29" t="s">
        <v>306</v>
      </c>
      <c r="E399" s="29" t="s">
        <v>307</v>
      </c>
      <c r="F399" s="29" t="s">
        <v>308</v>
      </c>
      <c r="G399" s="29"/>
      <c r="H399" s="29" t="s">
        <v>309</v>
      </c>
      <c r="I399" s="30"/>
      <c r="J399" s="139" t="s">
        <v>310</v>
      </c>
      <c r="K399" s="29" t="s">
        <v>306</v>
      </c>
      <c r="L399" s="29" t="s">
        <v>307</v>
      </c>
      <c r="M399" s="29" t="s">
        <v>308</v>
      </c>
      <c r="N399" s="29"/>
      <c r="O399" s="29" t="s">
        <v>311</v>
      </c>
      <c r="P399" s="31" t="s">
        <v>312</v>
      </c>
    </row>
    <row r="400" spans="1:16">
      <c r="A400" s="32">
        <v>31</v>
      </c>
      <c r="B400" s="33">
        <v>21839031</v>
      </c>
      <c r="C400" s="140"/>
      <c r="D400" s="56" t="s">
        <v>313</v>
      </c>
      <c r="E400" s="35">
        <v>2</v>
      </c>
      <c r="F400" s="36">
        <v>95</v>
      </c>
      <c r="G400" s="37" t="s">
        <v>7</v>
      </c>
      <c r="H400" s="38">
        <f t="shared" ref="H400:H402" si="88">E400*F400</f>
        <v>190</v>
      </c>
      <c r="I400" s="39"/>
      <c r="J400" s="140"/>
      <c r="K400" s="34" t="s">
        <v>332</v>
      </c>
      <c r="L400" s="40">
        <v>2</v>
      </c>
      <c r="M400" s="40">
        <v>86</v>
      </c>
      <c r="N400" s="41" t="s">
        <v>9</v>
      </c>
      <c r="O400" s="42">
        <f>L400*M400*0.8</f>
        <v>137.6</v>
      </c>
      <c r="P400" s="141">
        <f>(H410+O410)/(E410+(0.8*L410))</f>
        <v>87.573913043478257</v>
      </c>
    </row>
    <row r="401" spans="1:16" ht="15">
      <c r="A401" s="43"/>
      <c r="B401" s="43"/>
      <c r="C401" s="140"/>
      <c r="D401" s="56" t="s">
        <v>16</v>
      </c>
      <c r="E401" s="44">
        <v>2</v>
      </c>
      <c r="F401" s="45">
        <v>93</v>
      </c>
      <c r="G401" s="45" t="s">
        <v>11</v>
      </c>
      <c r="H401" s="38">
        <f t="shared" si="88"/>
        <v>186</v>
      </c>
      <c r="I401" s="46"/>
      <c r="J401" s="140"/>
      <c r="K401" s="56" t="s">
        <v>314</v>
      </c>
      <c r="L401" s="47">
        <v>2</v>
      </c>
      <c r="M401" s="40">
        <v>82</v>
      </c>
      <c r="N401" s="45" t="s">
        <v>13</v>
      </c>
      <c r="O401" s="42">
        <f t="shared" ref="O401:O409" si="89">L401*M401*0.8</f>
        <v>131.20000000000002</v>
      </c>
      <c r="P401" s="141"/>
    </row>
    <row r="402" spans="1:16" ht="15">
      <c r="A402" s="43"/>
      <c r="B402" s="43"/>
      <c r="C402" s="140"/>
      <c r="D402" s="34" t="s">
        <v>19</v>
      </c>
      <c r="E402" s="47">
        <v>1</v>
      </c>
      <c r="F402" s="40">
        <v>89</v>
      </c>
      <c r="G402" s="45" t="s">
        <v>11</v>
      </c>
      <c r="H402" s="38">
        <f t="shared" si="88"/>
        <v>89</v>
      </c>
      <c r="I402" s="46"/>
      <c r="J402" s="140"/>
      <c r="K402" s="65" t="s">
        <v>319</v>
      </c>
      <c r="L402" s="36">
        <v>2</v>
      </c>
      <c r="M402" s="37">
        <v>84</v>
      </c>
      <c r="N402" s="37" t="s">
        <v>13</v>
      </c>
      <c r="O402" s="42">
        <f t="shared" si="89"/>
        <v>134.4</v>
      </c>
      <c r="P402" s="141"/>
    </row>
    <row r="403" spans="1:16" ht="15">
      <c r="A403" s="43"/>
      <c r="B403" s="43"/>
      <c r="C403" s="140"/>
      <c r="D403" s="34" t="s">
        <v>17</v>
      </c>
      <c r="E403" s="35">
        <v>1</v>
      </c>
      <c r="F403" s="36">
        <v>75</v>
      </c>
      <c r="G403" s="37" t="s">
        <v>11</v>
      </c>
      <c r="H403" s="38">
        <f>E403*F403</f>
        <v>75</v>
      </c>
      <c r="I403" s="46"/>
      <c r="J403" s="140"/>
      <c r="K403" s="36" t="s">
        <v>302</v>
      </c>
      <c r="L403" s="36">
        <v>2</v>
      </c>
      <c r="M403" s="37">
        <v>85</v>
      </c>
      <c r="N403" s="37" t="s">
        <v>13</v>
      </c>
      <c r="O403" s="42">
        <f t="shared" si="89"/>
        <v>136</v>
      </c>
      <c r="P403" s="141"/>
    </row>
    <row r="404" spans="1:16" ht="15">
      <c r="A404" s="43"/>
      <c r="B404" s="43"/>
      <c r="C404" s="140"/>
      <c r="D404" s="34" t="s">
        <v>304</v>
      </c>
      <c r="E404" s="35">
        <v>3</v>
      </c>
      <c r="F404" s="37">
        <v>93</v>
      </c>
      <c r="G404" s="37" t="s">
        <v>7</v>
      </c>
      <c r="H404" s="38">
        <f t="shared" ref="H404:H409" si="90">E404*F404</f>
        <v>279</v>
      </c>
      <c r="I404" s="39"/>
      <c r="J404" s="140"/>
      <c r="K404" s="56" t="s">
        <v>331</v>
      </c>
      <c r="L404" s="40">
        <v>2</v>
      </c>
      <c r="M404" s="40">
        <v>80</v>
      </c>
      <c r="N404" s="45" t="s">
        <v>13</v>
      </c>
      <c r="O404" s="42">
        <f t="shared" si="89"/>
        <v>128</v>
      </c>
      <c r="P404" s="141"/>
    </row>
    <row r="405" spans="1:16" ht="15">
      <c r="A405" s="43"/>
      <c r="B405" s="43"/>
      <c r="C405" s="140"/>
      <c r="D405" s="34" t="s">
        <v>15</v>
      </c>
      <c r="E405" s="36">
        <v>2</v>
      </c>
      <c r="F405" s="36">
        <v>90</v>
      </c>
      <c r="G405" s="41" t="s">
        <v>7</v>
      </c>
      <c r="H405" s="38">
        <f t="shared" si="90"/>
        <v>180</v>
      </c>
      <c r="I405" s="46"/>
      <c r="J405" s="140"/>
      <c r="K405" s="40"/>
      <c r="L405" s="45"/>
      <c r="M405" s="45"/>
      <c r="N405" s="45"/>
      <c r="O405" s="42">
        <f t="shared" si="89"/>
        <v>0</v>
      </c>
      <c r="P405" s="141"/>
    </row>
    <row r="406" spans="1:16" ht="15">
      <c r="A406" s="43"/>
      <c r="B406" s="43"/>
      <c r="C406" s="140"/>
      <c r="D406" s="34" t="s">
        <v>10</v>
      </c>
      <c r="E406" s="36">
        <v>1</v>
      </c>
      <c r="F406" s="36">
        <v>75</v>
      </c>
      <c r="G406" s="41" t="s">
        <v>11</v>
      </c>
      <c r="H406" s="38">
        <f t="shared" si="90"/>
        <v>75</v>
      </c>
      <c r="I406" s="39"/>
      <c r="J406" s="140"/>
      <c r="K406" s="40"/>
      <c r="L406" s="45"/>
      <c r="M406" s="45"/>
      <c r="N406" s="45"/>
      <c r="O406" s="42">
        <f t="shared" si="89"/>
        <v>0</v>
      </c>
      <c r="P406" s="141"/>
    </row>
    <row r="407" spans="1:16" ht="15">
      <c r="A407" s="43"/>
      <c r="B407" s="43"/>
      <c r="C407" s="140"/>
      <c r="D407" s="34" t="s">
        <v>14</v>
      </c>
      <c r="E407" s="37">
        <v>3</v>
      </c>
      <c r="F407" s="37">
        <v>91</v>
      </c>
      <c r="G407" s="41" t="s">
        <v>7</v>
      </c>
      <c r="H407" s="38">
        <f t="shared" si="90"/>
        <v>273</v>
      </c>
      <c r="I407" s="39"/>
      <c r="J407" s="140"/>
      <c r="K407" s="40"/>
      <c r="L407" s="45"/>
      <c r="M407" s="45"/>
      <c r="N407" s="45"/>
      <c r="O407" s="42">
        <f t="shared" si="89"/>
        <v>0</v>
      </c>
      <c r="P407" s="141"/>
    </row>
    <row r="408" spans="1:16" ht="15">
      <c r="A408" s="43"/>
      <c r="B408" s="43"/>
      <c r="C408" s="140"/>
      <c r="D408" s="34"/>
      <c r="E408" s="48"/>
      <c r="F408" s="36"/>
      <c r="G408" s="41"/>
      <c r="H408" s="38">
        <f t="shared" si="90"/>
        <v>0</v>
      </c>
      <c r="I408" s="39"/>
      <c r="J408" s="140"/>
      <c r="K408" s="49"/>
      <c r="L408" s="37"/>
      <c r="M408" s="37"/>
      <c r="N408" s="37"/>
      <c r="O408" s="42">
        <f t="shared" si="89"/>
        <v>0</v>
      </c>
      <c r="P408" s="141"/>
    </row>
    <row r="409" spans="1:16" ht="15">
      <c r="A409" s="43"/>
      <c r="B409" s="43"/>
      <c r="C409" s="140"/>
      <c r="D409" s="56"/>
      <c r="E409" s="37"/>
      <c r="F409" s="37"/>
      <c r="G409" s="37"/>
      <c r="H409" s="38">
        <f t="shared" si="90"/>
        <v>0</v>
      </c>
      <c r="I409" s="39"/>
      <c r="J409" s="140"/>
      <c r="K409" s="36"/>
      <c r="L409" s="37"/>
      <c r="M409" s="37"/>
      <c r="N409" s="37"/>
      <c r="O409" s="42">
        <f t="shared" si="89"/>
        <v>0</v>
      </c>
      <c r="P409" s="141"/>
    </row>
    <row r="410" spans="1:16" ht="15.75" thickBot="1">
      <c r="A410" s="50"/>
      <c r="B410" s="50"/>
      <c r="C410" s="51"/>
      <c r="D410" s="52"/>
      <c r="E410" s="53">
        <f>SUM(E400:E409)</f>
        <v>15</v>
      </c>
      <c r="F410" s="53">
        <f>SUM(F400:F409)</f>
        <v>701</v>
      </c>
      <c r="G410" s="53"/>
      <c r="H410" s="54">
        <f>SUM(H400:H409)</f>
        <v>1347</v>
      </c>
      <c r="I410" s="55"/>
      <c r="J410" s="51"/>
      <c r="K410" s="52"/>
      <c r="L410" s="53">
        <f>SUM(L400:L409)</f>
        <v>10</v>
      </c>
      <c r="M410" s="53">
        <f>SUM(M400:M409)</f>
        <v>417</v>
      </c>
      <c r="N410" s="53"/>
      <c r="O410" s="53">
        <f>SUM(O400:O409)</f>
        <v>667.2</v>
      </c>
      <c r="P410" s="142"/>
    </row>
    <row r="411" spans="1:16" ht="15.75" thickTop="1" thickBot="1"/>
    <row r="412" spans="1:16" ht="26.25" thickTop="1">
      <c r="A412" s="27" t="s">
        <v>292</v>
      </c>
      <c r="B412" s="28" t="s">
        <v>293</v>
      </c>
      <c r="C412" s="139"/>
      <c r="D412" s="29" t="s">
        <v>306</v>
      </c>
      <c r="E412" s="29" t="s">
        <v>307</v>
      </c>
      <c r="F412" s="29" t="s">
        <v>308</v>
      </c>
      <c r="G412" s="29"/>
      <c r="H412" s="29" t="s">
        <v>309</v>
      </c>
      <c r="I412" s="30"/>
      <c r="J412" s="139" t="s">
        <v>310</v>
      </c>
      <c r="K412" s="29" t="s">
        <v>306</v>
      </c>
      <c r="L412" s="29" t="s">
        <v>307</v>
      </c>
      <c r="M412" s="29" t="s">
        <v>308</v>
      </c>
      <c r="N412" s="29"/>
      <c r="O412" s="29" t="s">
        <v>311</v>
      </c>
      <c r="P412" s="31" t="s">
        <v>312</v>
      </c>
    </row>
    <row r="413" spans="1:16">
      <c r="A413" s="32">
        <v>32</v>
      </c>
      <c r="B413" s="33">
        <v>21839032</v>
      </c>
      <c r="C413" s="140"/>
      <c r="D413" s="56" t="s">
        <v>15</v>
      </c>
      <c r="E413" s="35">
        <v>2</v>
      </c>
      <c r="F413" s="36">
        <v>95</v>
      </c>
      <c r="G413" s="37" t="s">
        <v>7</v>
      </c>
      <c r="H413" s="38">
        <f t="shared" ref="H413:H415" si="91">E413*F413</f>
        <v>190</v>
      </c>
      <c r="I413" s="39"/>
      <c r="J413" s="140"/>
      <c r="K413" s="34" t="s">
        <v>345</v>
      </c>
      <c r="L413" s="40">
        <v>2</v>
      </c>
      <c r="M413" s="40">
        <v>87</v>
      </c>
      <c r="N413" s="41" t="s">
        <v>9</v>
      </c>
      <c r="O413" s="42">
        <f>L413*M413*0.8</f>
        <v>139.20000000000002</v>
      </c>
      <c r="P413" s="141">
        <f>(H423+O423)/(E423+(0.8*L423))</f>
        <v>88.592920353982294</v>
      </c>
    </row>
    <row r="414" spans="1:16" ht="15">
      <c r="A414" s="43"/>
      <c r="B414" s="43"/>
      <c r="C414" s="140"/>
      <c r="D414" s="56" t="s">
        <v>318</v>
      </c>
      <c r="E414" s="44">
        <v>2</v>
      </c>
      <c r="F414" s="45">
        <v>95</v>
      </c>
      <c r="G414" s="45" t="s">
        <v>7</v>
      </c>
      <c r="H414" s="38">
        <f t="shared" si="91"/>
        <v>190</v>
      </c>
      <c r="I414" s="46"/>
      <c r="J414" s="140"/>
      <c r="K414" s="56"/>
      <c r="L414" s="47"/>
      <c r="M414" s="40"/>
      <c r="N414" s="45"/>
      <c r="O414" s="42">
        <f t="shared" ref="O414:O422" si="92">L414*M414*0.8</f>
        <v>0</v>
      </c>
      <c r="P414" s="141"/>
    </row>
    <row r="415" spans="1:16" ht="15">
      <c r="A415" s="43"/>
      <c r="B415" s="43"/>
      <c r="C415" s="140"/>
      <c r="D415" s="34" t="s">
        <v>20</v>
      </c>
      <c r="E415" s="47">
        <v>2</v>
      </c>
      <c r="F415" s="40">
        <v>92</v>
      </c>
      <c r="G415" s="45" t="s">
        <v>7</v>
      </c>
      <c r="H415" s="38">
        <f t="shared" si="91"/>
        <v>184</v>
      </c>
      <c r="I415" s="46"/>
      <c r="J415" s="140"/>
      <c r="K415" s="36"/>
      <c r="L415" s="36"/>
      <c r="M415" s="37"/>
      <c r="N415" s="37"/>
      <c r="O415" s="42">
        <f t="shared" si="92"/>
        <v>0</v>
      </c>
      <c r="P415" s="141"/>
    </row>
    <row r="416" spans="1:16" ht="15">
      <c r="A416" s="43"/>
      <c r="B416" s="43"/>
      <c r="C416" s="140"/>
      <c r="D416" s="34" t="s">
        <v>18</v>
      </c>
      <c r="E416" s="35">
        <v>2</v>
      </c>
      <c r="F416" s="36">
        <v>85</v>
      </c>
      <c r="G416" s="37" t="s">
        <v>7</v>
      </c>
      <c r="H416" s="38">
        <f>E416*F416</f>
        <v>170</v>
      </c>
      <c r="I416" s="46"/>
      <c r="J416" s="140"/>
      <c r="K416" s="36"/>
      <c r="L416" s="36"/>
      <c r="M416" s="37"/>
      <c r="N416" s="37"/>
      <c r="O416" s="42">
        <f t="shared" si="92"/>
        <v>0</v>
      </c>
      <c r="P416" s="141"/>
    </row>
    <row r="417" spans="1:16" ht="15">
      <c r="A417" s="43"/>
      <c r="B417" s="43"/>
      <c r="C417" s="140"/>
      <c r="D417" s="34" t="s">
        <v>14</v>
      </c>
      <c r="E417" s="35">
        <v>3</v>
      </c>
      <c r="F417" s="37">
        <v>88</v>
      </c>
      <c r="G417" s="37" t="s">
        <v>7</v>
      </c>
      <c r="H417" s="38">
        <f t="shared" ref="H417:H422" si="93">E417*F417</f>
        <v>264</v>
      </c>
      <c r="I417" s="39"/>
      <c r="J417" s="140"/>
      <c r="K417" s="64"/>
      <c r="L417" s="40"/>
      <c r="M417" s="40"/>
      <c r="N417" s="45"/>
      <c r="O417" s="42">
        <f t="shared" si="92"/>
        <v>0</v>
      </c>
      <c r="P417" s="141"/>
    </row>
    <row r="418" spans="1:16" ht="15">
      <c r="A418" s="43"/>
      <c r="B418" s="43"/>
      <c r="C418" s="140"/>
      <c r="D418" s="34" t="s">
        <v>317</v>
      </c>
      <c r="E418" s="36">
        <v>2</v>
      </c>
      <c r="F418" s="36">
        <v>89</v>
      </c>
      <c r="G418" s="41" t="s">
        <v>7</v>
      </c>
      <c r="H418" s="38">
        <f t="shared" si="93"/>
        <v>178</v>
      </c>
      <c r="I418" s="46"/>
      <c r="J418" s="140"/>
      <c r="K418" s="40"/>
      <c r="L418" s="45"/>
      <c r="M418" s="45"/>
      <c r="N418" s="45"/>
      <c r="O418" s="42">
        <f t="shared" si="92"/>
        <v>0</v>
      </c>
      <c r="P418" s="141"/>
    </row>
    <row r="419" spans="1:16" ht="15">
      <c r="A419" s="43"/>
      <c r="B419" s="43"/>
      <c r="C419" s="140"/>
      <c r="D419" s="34" t="s">
        <v>16</v>
      </c>
      <c r="E419" s="36">
        <v>2</v>
      </c>
      <c r="F419" s="36">
        <v>84</v>
      </c>
      <c r="G419" s="41" t="s">
        <v>11</v>
      </c>
      <c r="H419" s="38">
        <f t="shared" si="93"/>
        <v>168</v>
      </c>
      <c r="I419" s="39"/>
      <c r="J419" s="140"/>
      <c r="K419" s="40"/>
      <c r="L419" s="45"/>
      <c r="M419" s="45"/>
      <c r="N419" s="45"/>
      <c r="O419" s="42">
        <f t="shared" si="92"/>
        <v>0</v>
      </c>
      <c r="P419" s="141"/>
    </row>
    <row r="420" spans="1:16" ht="15">
      <c r="A420" s="43"/>
      <c r="B420" s="43"/>
      <c r="C420" s="140"/>
      <c r="D420" s="34" t="s">
        <v>6</v>
      </c>
      <c r="E420" s="37">
        <v>2</v>
      </c>
      <c r="F420" s="37">
        <v>91</v>
      </c>
      <c r="G420" s="41" t="s">
        <v>7</v>
      </c>
      <c r="H420" s="38">
        <f t="shared" si="93"/>
        <v>182</v>
      </c>
      <c r="I420" s="39"/>
      <c r="J420" s="140"/>
      <c r="K420" s="40"/>
      <c r="L420" s="45"/>
      <c r="M420" s="45"/>
      <c r="N420" s="45"/>
      <c r="O420" s="42">
        <f t="shared" si="92"/>
        <v>0</v>
      </c>
      <c r="P420" s="141"/>
    </row>
    <row r="421" spans="1:16" ht="15">
      <c r="A421" s="43"/>
      <c r="B421" s="43"/>
      <c r="C421" s="140"/>
      <c r="D421" s="34" t="s">
        <v>304</v>
      </c>
      <c r="E421" s="48">
        <v>3</v>
      </c>
      <c r="F421" s="36">
        <v>83</v>
      </c>
      <c r="G421" s="41" t="s">
        <v>7</v>
      </c>
      <c r="H421" s="38">
        <f t="shared" si="93"/>
        <v>249</v>
      </c>
      <c r="I421" s="39"/>
      <c r="J421" s="140"/>
      <c r="K421" s="49"/>
      <c r="L421" s="37"/>
      <c r="M421" s="37"/>
      <c r="N421" s="37"/>
      <c r="O421" s="42">
        <f t="shared" si="92"/>
        <v>0</v>
      </c>
      <c r="P421" s="141"/>
    </row>
    <row r="422" spans="1:16" ht="15">
      <c r="A422" s="43"/>
      <c r="B422" s="43"/>
      <c r="C422" s="140"/>
      <c r="D422" s="56" t="s">
        <v>19</v>
      </c>
      <c r="E422" s="37">
        <v>1</v>
      </c>
      <c r="F422" s="37">
        <v>88</v>
      </c>
      <c r="G422" s="37" t="s">
        <v>11</v>
      </c>
      <c r="H422" s="38">
        <f t="shared" si="93"/>
        <v>88</v>
      </c>
      <c r="I422" s="39"/>
      <c r="J422" s="140"/>
      <c r="K422" s="36"/>
      <c r="L422" s="37"/>
      <c r="M422" s="37"/>
      <c r="N422" s="37"/>
      <c r="O422" s="42">
        <f t="shared" si="92"/>
        <v>0</v>
      </c>
      <c r="P422" s="141"/>
    </row>
    <row r="423" spans="1:16" ht="15.75" thickBot="1">
      <c r="A423" s="50"/>
      <c r="B423" s="50"/>
      <c r="C423" s="51"/>
      <c r="D423" s="52"/>
      <c r="E423" s="53">
        <f>SUM(E413:E422)</f>
        <v>21</v>
      </c>
      <c r="F423" s="53">
        <f>SUM(F413:F422)</f>
        <v>890</v>
      </c>
      <c r="G423" s="53"/>
      <c r="H423" s="54">
        <f>SUM(H413:H422)</f>
        <v>1863</v>
      </c>
      <c r="I423" s="55"/>
      <c r="J423" s="51"/>
      <c r="K423" s="52"/>
      <c r="L423" s="53">
        <f>SUM(L413:L422)</f>
        <v>2</v>
      </c>
      <c r="M423" s="53">
        <f>SUM(M413:M422)</f>
        <v>87</v>
      </c>
      <c r="N423" s="53"/>
      <c r="O423" s="53">
        <f>SUM(O413:O422)</f>
        <v>139.20000000000002</v>
      </c>
      <c r="P423" s="142"/>
    </row>
    <row r="424" spans="1:16" ht="15.75" thickTop="1" thickBot="1"/>
    <row r="425" spans="1:16" ht="26.25" thickTop="1">
      <c r="A425" s="27" t="s">
        <v>292</v>
      </c>
      <c r="B425" s="28" t="s">
        <v>293</v>
      </c>
      <c r="C425" s="139"/>
      <c r="D425" s="29" t="s">
        <v>306</v>
      </c>
      <c r="E425" s="29" t="s">
        <v>307</v>
      </c>
      <c r="F425" s="29" t="s">
        <v>308</v>
      </c>
      <c r="G425" s="29"/>
      <c r="H425" s="29" t="s">
        <v>309</v>
      </c>
      <c r="I425" s="30"/>
      <c r="J425" s="139" t="s">
        <v>310</v>
      </c>
      <c r="K425" s="29" t="s">
        <v>306</v>
      </c>
      <c r="L425" s="29" t="s">
        <v>307</v>
      </c>
      <c r="M425" s="29" t="s">
        <v>308</v>
      </c>
      <c r="N425" s="29"/>
      <c r="O425" s="29" t="s">
        <v>311</v>
      </c>
      <c r="P425" s="31" t="s">
        <v>312</v>
      </c>
    </row>
    <row r="426" spans="1:16">
      <c r="A426" s="32">
        <v>33</v>
      </c>
      <c r="B426" s="33">
        <v>21839033</v>
      </c>
      <c r="C426" s="140"/>
      <c r="D426" s="56" t="s">
        <v>318</v>
      </c>
      <c r="E426" s="35">
        <v>2</v>
      </c>
      <c r="F426" s="36">
        <v>92</v>
      </c>
      <c r="G426" s="37" t="s">
        <v>7</v>
      </c>
      <c r="H426" s="38">
        <f t="shared" ref="H426:H428" si="94">E426*F426</f>
        <v>184</v>
      </c>
      <c r="I426" s="39"/>
      <c r="J426" s="140"/>
      <c r="K426" s="34" t="s">
        <v>346</v>
      </c>
      <c r="L426" s="40">
        <v>1</v>
      </c>
      <c r="M426" s="40">
        <v>94</v>
      </c>
      <c r="N426" s="41" t="s">
        <v>9</v>
      </c>
      <c r="O426" s="42">
        <f>L426*M426*0.8</f>
        <v>75.2</v>
      </c>
      <c r="P426" s="141">
        <f>(H436+O436)/(E436+(0.8*L436))</f>
        <v>83.736363636363635</v>
      </c>
    </row>
    <row r="427" spans="1:16" ht="15">
      <c r="A427" s="43"/>
      <c r="B427" s="43"/>
      <c r="C427" s="140"/>
      <c r="D427" s="56" t="s">
        <v>10</v>
      </c>
      <c r="E427" s="44">
        <v>1</v>
      </c>
      <c r="F427" s="45">
        <v>81</v>
      </c>
      <c r="G427" s="45" t="s">
        <v>11</v>
      </c>
      <c r="H427" s="38">
        <f t="shared" si="94"/>
        <v>81</v>
      </c>
      <c r="I427" s="46"/>
      <c r="J427" s="140"/>
      <c r="K427" s="56" t="s">
        <v>302</v>
      </c>
      <c r="L427" s="47">
        <v>2</v>
      </c>
      <c r="M427" s="40">
        <v>82</v>
      </c>
      <c r="N427" s="45" t="s">
        <v>13</v>
      </c>
      <c r="O427" s="42">
        <f t="shared" ref="O427:O435" si="95">L427*M427*0.8</f>
        <v>131.20000000000002</v>
      </c>
      <c r="P427" s="141"/>
    </row>
    <row r="428" spans="1:16" ht="15">
      <c r="A428" s="43"/>
      <c r="B428" s="43"/>
      <c r="C428" s="140"/>
      <c r="D428" s="34" t="s">
        <v>14</v>
      </c>
      <c r="E428" s="47">
        <v>3</v>
      </c>
      <c r="F428" s="40">
        <v>77</v>
      </c>
      <c r="G428" s="45" t="s">
        <v>7</v>
      </c>
      <c r="H428" s="38">
        <f t="shared" si="94"/>
        <v>231</v>
      </c>
      <c r="I428" s="46"/>
      <c r="J428" s="140"/>
      <c r="K428" s="65" t="s">
        <v>319</v>
      </c>
      <c r="L428" s="36">
        <v>2</v>
      </c>
      <c r="M428" s="37">
        <v>83</v>
      </c>
      <c r="N428" s="37" t="s">
        <v>13</v>
      </c>
      <c r="O428" s="42">
        <f t="shared" si="95"/>
        <v>132.80000000000001</v>
      </c>
      <c r="P428" s="141"/>
    </row>
    <row r="429" spans="1:16" ht="15">
      <c r="A429" s="43"/>
      <c r="B429" s="43"/>
      <c r="C429" s="140"/>
      <c r="D429" s="34" t="s">
        <v>15</v>
      </c>
      <c r="E429" s="35">
        <v>2</v>
      </c>
      <c r="F429" s="36">
        <v>88</v>
      </c>
      <c r="G429" s="37" t="s">
        <v>7</v>
      </c>
      <c r="H429" s="38">
        <f>E429*F429</f>
        <v>176</v>
      </c>
      <c r="I429" s="46"/>
      <c r="J429" s="140"/>
      <c r="K429" s="36"/>
      <c r="L429" s="36"/>
      <c r="M429" s="37"/>
      <c r="N429" s="37"/>
      <c r="O429" s="42">
        <f t="shared" si="95"/>
        <v>0</v>
      </c>
      <c r="P429" s="141"/>
    </row>
    <row r="430" spans="1:16" ht="15">
      <c r="A430" s="43"/>
      <c r="B430" s="43"/>
      <c r="C430" s="140"/>
      <c r="D430" s="34" t="s">
        <v>304</v>
      </c>
      <c r="E430" s="35">
        <v>3</v>
      </c>
      <c r="F430" s="37">
        <v>71</v>
      </c>
      <c r="G430" s="37" t="s">
        <v>7</v>
      </c>
      <c r="H430" s="38">
        <f t="shared" ref="H430:H435" si="96">E430*F430</f>
        <v>213</v>
      </c>
      <c r="I430" s="39"/>
      <c r="J430" s="140"/>
      <c r="K430" s="64"/>
      <c r="L430" s="40"/>
      <c r="M430" s="40"/>
      <c r="N430" s="45"/>
      <c r="O430" s="42">
        <f t="shared" si="95"/>
        <v>0</v>
      </c>
      <c r="P430" s="141"/>
    </row>
    <row r="431" spans="1:16" ht="15">
      <c r="A431" s="43"/>
      <c r="B431" s="43"/>
      <c r="C431" s="140"/>
      <c r="D431" s="34" t="s">
        <v>19</v>
      </c>
      <c r="E431" s="36">
        <v>1</v>
      </c>
      <c r="F431" s="36">
        <v>92</v>
      </c>
      <c r="G431" s="41" t="s">
        <v>11</v>
      </c>
      <c r="H431" s="38">
        <f t="shared" si="96"/>
        <v>92</v>
      </c>
      <c r="I431" s="46"/>
      <c r="J431" s="140"/>
      <c r="K431" s="40"/>
      <c r="L431" s="45"/>
      <c r="M431" s="45"/>
      <c r="N431" s="45"/>
      <c r="O431" s="42">
        <f t="shared" si="95"/>
        <v>0</v>
      </c>
      <c r="P431" s="141"/>
    </row>
    <row r="432" spans="1:16" ht="15">
      <c r="A432" s="43"/>
      <c r="B432" s="43"/>
      <c r="C432" s="140"/>
      <c r="D432" s="34" t="s">
        <v>317</v>
      </c>
      <c r="E432" s="36">
        <v>2</v>
      </c>
      <c r="F432" s="36">
        <v>85</v>
      </c>
      <c r="G432" s="41" t="s">
        <v>7</v>
      </c>
      <c r="H432" s="38">
        <f t="shared" si="96"/>
        <v>170</v>
      </c>
      <c r="I432" s="39"/>
      <c r="J432" s="140"/>
      <c r="K432" s="40"/>
      <c r="L432" s="45"/>
      <c r="M432" s="45"/>
      <c r="N432" s="45"/>
      <c r="O432" s="42">
        <f t="shared" si="95"/>
        <v>0</v>
      </c>
      <c r="P432" s="141"/>
    </row>
    <row r="433" spans="1:16" ht="15">
      <c r="A433" s="43"/>
      <c r="B433" s="43"/>
      <c r="C433" s="140"/>
      <c r="D433" s="34" t="s">
        <v>16</v>
      </c>
      <c r="E433" s="37">
        <v>2</v>
      </c>
      <c r="F433" s="37">
        <v>89</v>
      </c>
      <c r="G433" s="41" t="s">
        <v>11</v>
      </c>
      <c r="H433" s="38">
        <f t="shared" si="96"/>
        <v>178</v>
      </c>
      <c r="I433" s="39"/>
      <c r="J433" s="140"/>
      <c r="K433" s="40"/>
      <c r="L433" s="45"/>
      <c r="M433" s="45"/>
      <c r="N433" s="45"/>
      <c r="O433" s="42">
        <f t="shared" si="95"/>
        <v>0</v>
      </c>
      <c r="P433" s="141"/>
    </row>
    <row r="434" spans="1:16" ht="15">
      <c r="A434" s="43"/>
      <c r="B434" s="43"/>
      <c r="C434" s="140"/>
      <c r="D434" s="34" t="s">
        <v>313</v>
      </c>
      <c r="E434" s="48">
        <v>2</v>
      </c>
      <c r="F434" s="36">
        <v>89</v>
      </c>
      <c r="G434" s="41" t="s">
        <v>7</v>
      </c>
      <c r="H434" s="38">
        <f t="shared" si="96"/>
        <v>178</v>
      </c>
      <c r="I434" s="39"/>
      <c r="J434" s="140"/>
      <c r="K434" s="49"/>
      <c r="L434" s="37"/>
      <c r="M434" s="37"/>
      <c r="N434" s="37"/>
      <c r="O434" s="42">
        <f t="shared" si="95"/>
        <v>0</v>
      </c>
      <c r="P434" s="141"/>
    </row>
    <row r="435" spans="1:16" ht="15">
      <c r="A435" s="43"/>
      <c r="B435" s="43"/>
      <c r="C435" s="140"/>
      <c r="D435" s="56"/>
      <c r="E435" s="37"/>
      <c r="F435" s="37"/>
      <c r="G435" s="37"/>
      <c r="H435" s="38">
        <f t="shared" si="96"/>
        <v>0</v>
      </c>
      <c r="I435" s="39"/>
      <c r="J435" s="140"/>
      <c r="K435" s="36"/>
      <c r="L435" s="37"/>
      <c r="M435" s="37"/>
      <c r="N435" s="37"/>
      <c r="O435" s="42">
        <f t="shared" si="95"/>
        <v>0</v>
      </c>
      <c r="P435" s="141"/>
    </row>
    <row r="436" spans="1:16" ht="15.75" thickBot="1">
      <c r="A436" s="50"/>
      <c r="B436" s="50"/>
      <c r="C436" s="51"/>
      <c r="D436" s="52"/>
      <c r="E436" s="53">
        <f>SUM(E426:E435)</f>
        <v>18</v>
      </c>
      <c r="F436" s="53">
        <f>SUM(F426:F435)</f>
        <v>764</v>
      </c>
      <c r="G436" s="53"/>
      <c r="H436" s="54">
        <f>SUM(H426:H435)</f>
        <v>1503</v>
      </c>
      <c r="I436" s="55"/>
      <c r="J436" s="51"/>
      <c r="K436" s="52"/>
      <c r="L436" s="53">
        <f>SUM(L426:L435)</f>
        <v>5</v>
      </c>
      <c r="M436" s="53">
        <f>SUM(M426:M435)</f>
        <v>259</v>
      </c>
      <c r="N436" s="53"/>
      <c r="O436" s="53">
        <f>SUM(O426:O435)</f>
        <v>339.20000000000005</v>
      </c>
      <c r="P436" s="142"/>
    </row>
    <row r="437" spans="1:16" ht="15.75" thickTop="1" thickBot="1"/>
    <row r="438" spans="1:16" ht="26.25" thickTop="1">
      <c r="A438" s="27" t="s">
        <v>292</v>
      </c>
      <c r="B438" s="28" t="s">
        <v>293</v>
      </c>
      <c r="C438" s="139"/>
      <c r="D438" s="29" t="s">
        <v>306</v>
      </c>
      <c r="E438" s="29" t="s">
        <v>307</v>
      </c>
      <c r="F438" s="29" t="s">
        <v>308</v>
      </c>
      <c r="G438" s="29"/>
      <c r="H438" s="29" t="s">
        <v>309</v>
      </c>
      <c r="I438" s="30"/>
      <c r="J438" s="139" t="s">
        <v>310</v>
      </c>
      <c r="K438" s="29" t="s">
        <v>306</v>
      </c>
      <c r="L438" s="29" t="s">
        <v>307</v>
      </c>
      <c r="M438" s="29" t="s">
        <v>308</v>
      </c>
      <c r="N438" s="29"/>
      <c r="O438" s="29" t="s">
        <v>311</v>
      </c>
      <c r="P438" s="31" t="s">
        <v>312</v>
      </c>
    </row>
    <row r="439" spans="1:16">
      <c r="A439" s="32">
        <v>34</v>
      </c>
      <c r="B439" s="33">
        <v>21839034</v>
      </c>
      <c r="C439" s="140"/>
      <c r="D439" s="56" t="s">
        <v>323</v>
      </c>
      <c r="E439" s="35">
        <v>2</v>
      </c>
      <c r="F439" s="36">
        <v>94</v>
      </c>
      <c r="G439" s="37" t="s">
        <v>7</v>
      </c>
      <c r="H439" s="38">
        <f t="shared" ref="H439:H441" si="97">E439*F439</f>
        <v>188</v>
      </c>
      <c r="I439" s="39"/>
      <c r="J439" s="140"/>
      <c r="K439" s="34" t="s">
        <v>314</v>
      </c>
      <c r="L439" s="40">
        <v>2</v>
      </c>
      <c r="M439" s="40">
        <v>80</v>
      </c>
      <c r="N439" s="41" t="s">
        <v>13</v>
      </c>
      <c r="O439" s="42">
        <f>L439*M439*0.8</f>
        <v>128</v>
      </c>
      <c r="P439" s="141">
        <f>(H449+O449)/(E449+(0.8*L449))</f>
        <v>80.085714285714289</v>
      </c>
    </row>
    <row r="440" spans="1:16" ht="15">
      <c r="A440" s="43"/>
      <c r="B440" s="43"/>
      <c r="C440" s="140"/>
      <c r="D440" s="56" t="s">
        <v>10</v>
      </c>
      <c r="E440" s="44">
        <v>1</v>
      </c>
      <c r="F440" s="45">
        <v>75</v>
      </c>
      <c r="G440" s="45" t="s">
        <v>11</v>
      </c>
      <c r="H440" s="38">
        <f t="shared" si="97"/>
        <v>75</v>
      </c>
      <c r="I440" s="46"/>
      <c r="J440" s="140"/>
      <c r="K440" s="56" t="s">
        <v>339</v>
      </c>
      <c r="L440" s="47">
        <v>1</v>
      </c>
      <c r="M440" s="40">
        <v>80</v>
      </c>
      <c r="N440" s="45" t="s">
        <v>9</v>
      </c>
      <c r="O440" s="42">
        <f t="shared" ref="O440:O448" si="98">L440*M440*0.8</f>
        <v>64</v>
      </c>
      <c r="P440" s="141"/>
    </row>
    <row r="441" spans="1:16" ht="15">
      <c r="A441" s="43"/>
      <c r="B441" s="43"/>
      <c r="C441" s="140"/>
      <c r="D441" s="34" t="s">
        <v>14</v>
      </c>
      <c r="E441" s="47">
        <v>3</v>
      </c>
      <c r="F441" s="40">
        <v>85</v>
      </c>
      <c r="G441" s="45" t="s">
        <v>7</v>
      </c>
      <c r="H441" s="38">
        <f t="shared" si="97"/>
        <v>255</v>
      </c>
      <c r="I441" s="46"/>
      <c r="J441" s="140"/>
      <c r="K441" s="65" t="s">
        <v>319</v>
      </c>
      <c r="L441" s="36">
        <v>2</v>
      </c>
      <c r="M441" s="37">
        <v>83</v>
      </c>
      <c r="N441" s="37" t="s">
        <v>13</v>
      </c>
      <c r="O441" s="42">
        <f t="shared" si="98"/>
        <v>132.80000000000001</v>
      </c>
      <c r="P441" s="141"/>
    </row>
    <row r="442" spans="1:16" ht="15">
      <c r="A442" s="43"/>
      <c r="B442" s="43"/>
      <c r="C442" s="140"/>
      <c r="D442" s="34" t="s">
        <v>19</v>
      </c>
      <c r="E442" s="35">
        <v>1</v>
      </c>
      <c r="F442" s="36">
        <v>74</v>
      </c>
      <c r="G442" s="37" t="s">
        <v>11</v>
      </c>
      <c r="H442" s="38">
        <f>E442*F442</f>
        <v>74</v>
      </c>
      <c r="I442" s="46"/>
      <c r="J442" s="140"/>
      <c r="K442" s="36"/>
      <c r="L442" s="36"/>
      <c r="M442" s="37"/>
      <c r="N442" s="37"/>
      <c r="O442" s="42">
        <f t="shared" si="98"/>
        <v>0</v>
      </c>
      <c r="P442" s="141"/>
    </row>
    <row r="443" spans="1:16" ht="15">
      <c r="A443" s="43"/>
      <c r="B443" s="43"/>
      <c r="C443" s="140"/>
      <c r="D443" s="34" t="s">
        <v>16</v>
      </c>
      <c r="E443" s="35">
        <v>2</v>
      </c>
      <c r="F443" s="37">
        <v>83</v>
      </c>
      <c r="G443" s="37" t="s">
        <v>11</v>
      </c>
      <c r="H443" s="38">
        <f t="shared" ref="H443:H448" si="99">E443*F443</f>
        <v>166</v>
      </c>
      <c r="I443" s="39"/>
      <c r="J443" s="140"/>
      <c r="K443" s="64"/>
      <c r="L443" s="40"/>
      <c r="M443" s="40"/>
      <c r="N443" s="45"/>
      <c r="O443" s="42">
        <f t="shared" si="98"/>
        <v>0</v>
      </c>
      <c r="P443" s="141"/>
    </row>
    <row r="444" spans="1:16" ht="15">
      <c r="A444" s="43"/>
      <c r="B444" s="43"/>
      <c r="C444" s="140"/>
      <c r="D444" s="34" t="s">
        <v>17</v>
      </c>
      <c r="E444" s="36">
        <v>1</v>
      </c>
      <c r="F444" s="36">
        <v>75</v>
      </c>
      <c r="G444" s="41" t="s">
        <v>11</v>
      </c>
      <c r="H444" s="38">
        <f t="shared" si="99"/>
        <v>75</v>
      </c>
      <c r="I444" s="46"/>
      <c r="J444" s="140"/>
      <c r="K444" s="40"/>
      <c r="L444" s="45"/>
      <c r="M444" s="45"/>
      <c r="N444" s="45"/>
      <c r="O444" s="42">
        <f t="shared" si="98"/>
        <v>0</v>
      </c>
      <c r="P444" s="141"/>
    </row>
    <row r="445" spans="1:16" ht="15">
      <c r="A445" s="43"/>
      <c r="B445" s="43"/>
      <c r="C445" s="140"/>
      <c r="D445" s="34" t="s">
        <v>304</v>
      </c>
      <c r="E445" s="36">
        <v>3</v>
      </c>
      <c r="F445" s="36">
        <v>60</v>
      </c>
      <c r="G445" s="41" t="s">
        <v>7</v>
      </c>
      <c r="H445" s="38">
        <f t="shared" si="99"/>
        <v>180</v>
      </c>
      <c r="I445" s="39"/>
      <c r="J445" s="140"/>
      <c r="K445" s="40"/>
      <c r="L445" s="45"/>
      <c r="M445" s="45"/>
      <c r="N445" s="45"/>
      <c r="O445" s="42">
        <f t="shared" si="98"/>
        <v>0</v>
      </c>
      <c r="P445" s="141"/>
    </row>
    <row r="446" spans="1:16" ht="15">
      <c r="A446" s="43"/>
      <c r="B446" s="43"/>
      <c r="C446" s="140"/>
      <c r="D446" s="34" t="s">
        <v>317</v>
      </c>
      <c r="E446" s="37">
        <v>2</v>
      </c>
      <c r="F446" s="37">
        <v>89</v>
      </c>
      <c r="G446" s="41" t="s">
        <v>7</v>
      </c>
      <c r="H446" s="38">
        <f t="shared" si="99"/>
        <v>178</v>
      </c>
      <c r="I446" s="39"/>
      <c r="J446" s="140"/>
      <c r="K446" s="40"/>
      <c r="L446" s="45"/>
      <c r="M446" s="45"/>
      <c r="N446" s="45"/>
      <c r="O446" s="42">
        <f t="shared" si="98"/>
        <v>0</v>
      </c>
      <c r="P446" s="141"/>
    </row>
    <row r="447" spans="1:16" ht="15">
      <c r="A447" s="43"/>
      <c r="B447" s="43"/>
      <c r="C447" s="140"/>
      <c r="D447" s="34" t="s">
        <v>313</v>
      </c>
      <c r="E447" s="48">
        <v>2</v>
      </c>
      <c r="F447" s="36">
        <v>83</v>
      </c>
      <c r="G447" s="41" t="s">
        <v>7</v>
      </c>
      <c r="H447" s="38">
        <f t="shared" si="99"/>
        <v>166</v>
      </c>
      <c r="I447" s="39"/>
      <c r="J447" s="140"/>
      <c r="K447" s="49"/>
      <c r="L447" s="37"/>
      <c r="M447" s="37"/>
      <c r="N447" s="37"/>
      <c r="O447" s="42">
        <f t="shared" si="98"/>
        <v>0</v>
      </c>
      <c r="P447" s="141"/>
    </row>
    <row r="448" spans="1:16" ht="15">
      <c r="A448" s="43"/>
      <c r="B448" s="43"/>
      <c r="C448" s="140"/>
      <c r="D448" s="56"/>
      <c r="E448" s="37"/>
      <c r="F448" s="37"/>
      <c r="G448" s="37"/>
      <c r="H448" s="38">
        <f t="shared" si="99"/>
        <v>0</v>
      </c>
      <c r="I448" s="39"/>
      <c r="J448" s="140"/>
      <c r="K448" s="36"/>
      <c r="L448" s="37"/>
      <c r="M448" s="37"/>
      <c r="N448" s="37"/>
      <c r="O448" s="42">
        <f t="shared" si="98"/>
        <v>0</v>
      </c>
      <c r="P448" s="141"/>
    </row>
    <row r="449" spans="1:16" ht="15.75" thickBot="1">
      <c r="A449" s="50"/>
      <c r="B449" s="50"/>
      <c r="C449" s="51"/>
      <c r="D449" s="52"/>
      <c r="E449" s="53">
        <f>SUM(E439:E448)</f>
        <v>17</v>
      </c>
      <c r="F449" s="53">
        <f>SUM(F439:F448)</f>
        <v>718</v>
      </c>
      <c r="G449" s="53"/>
      <c r="H449" s="54">
        <f>SUM(H439:H448)</f>
        <v>1357</v>
      </c>
      <c r="I449" s="55"/>
      <c r="J449" s="51"/>
      <c r="K449" s="52"/>
      <c r="L449" s="53">
        <f>SUM(L439:L448)</f>
        <v>5</v>
      </c>
      <c r="M449" s="53">
        <f>SUM(M439:M448)</f>
        <v>243</v>
      </c>
      <c r="N449" s="53"/>
      <c r="O449" s="53">
        <f>SUM(O439:O448)</f>
        <v>324.8</v>
      </c>
      <c r="P449" s="142"/>
    </row>
    <row r="450" spans="1:16" ht="15.75" thickTop="1" thickBot="1"/>
    <row r="451" spans="1:16" ht="26.25" thickTop="1">
      <c r="A451" s="27" t="s">
        <v>292</v>
      </c>
      <c r="B451" s="28" t="s">
        <v>293</v>
      </c>
      <c r="C451" s="139"/>
      <c r="D451" s="29" t="s">
        <v>306</v>
      </c>
      <c r="E451" s="29" t="s">
        <v>307</v>
      </c>
      <c r="F451" s="29" t="s">
        <v>308</v>
      </c>
      <c r="G451" s="29"/>
      <c r="H451" s="29" t="s">
        <v>309</v>
      </c>
      <c r="I451" s="30"/>
      <c r="J451" s="139" t="s">
        <v>310</v>
      </c>
      <c r="K451" s="29" t="s">
        <v>306</v>
      </c>
      <c r="L451" s="29" t="s">
        <v>307</v>
      </c>
      <c r="M451" s="29" t="s">
        <v>308</v>
      </c>
      <c r="N451" s="29"/>
      <c r="O451" s="29" t="s">
        <v>311</v>
      </c>
      <c r="P451" s="31" t="s">
        <v>312</v>
      </c>
    </row>
    <row r="452" spans="1:16">
      <c r="A452" s="32">
        <v>35</v>
      </c>
      <c r="B452" s="33">
        <v>21839035</v>
      </c>
      <c r="C452" s="140"/>
      <c r="D452" s="56" t="s">
        <v>15</v>
      </c>
      <c r="E452" s="35">
        <v>2</v>
      </c>
      <c r="F452" s="36">
        <v>98</v>
      </c>
      <c r="G452" s="37" t="s">
        <v>7</v>
      </c>
      <c r="H452" s="38">
        <f t="shared" ref="H452:H454" si="100">E452*F452</f>
        <v>196</v>
      </c>
      <c r="I452" s="39"/>
      <c r="J452" s="140"/>
      <c r="K452" s="34" t="s">
        <v>341</v>
      </c>
      <c r="L452" s="40">
        <v>2</v>
      </c>
      <c r="M452" s="40">
        <v>97</v>
      </c>
      <c r="N452" s="41" t="s">
        <v>13</v>
      </c>
      <c r="O452" s="42">
        <f>L452*M452*0.8</f>
        <v>155.20000000000002</v>
      </c>
      <c r="P452" s="141">
        <f>(H462+O462)/(E462+(0.8*L462))</f>
        <v>85.933884297520663</v>
      </c>
    </row>
    <row r="453" spans="1:16" ht="15">
      <c r="A453" s="43"/>
      <c r="B453" s="43"/>
      <c r="C453" s="140"/>
      <c r="D453" s="34" t="s">
        <v>17</v>
      </c>
      <c r="E453" s="35">
        <v>1</v>
      </c>
      <c r="F453" s="37">
        <v>75</v>
      </c>
      <c r="G453" s="37" t="s">
        <v>11</v>
      </c>
      <c r="H453" s="38">
        <f t="shared" si="100"/>
        <v>75</v>
      </c>
      <c r="I453" s="46"/>
      <c r="J453" s="140"/>
      <c r="K453" s="56" t="s">
        <v>314</v>
      </c>
      <c r="L453" s="47">
        <v>2</v>
      </c>
      <c r="M453" s="40">
        <v>97</v>
      </c>
      <c r="N453" s="45" t="s">
        <v>13</v>
      </c>
      <c r="O453" s="42">
        <f t="shared" ref="O453:O461" si="101">L453*M453*0.8</f>
        <v>155.20000000000002</v>
      </c>
      <c r="P453" s="141"/>
    </row>
    <row r="454" spans="1:16" ht="15">
      <c r="A454" s="43"/>
      <c r="B454" s="43"/>
      <c r="C454" s="140"/>
      <c r="D454" s="34" t="s">
        <v>304</v>
      </c>
      <c r="E454" s="36">
        <v>3</v>
      </c>
      <c r="F454" s="36">
        <v>60</v>
      </c>
      <c r="G454" s="41" t="s">
        <v>7</v>
      </c>
      <c r="H454" s="38">
        <f t="shared" si="100"/>
        <v>180</v>
      </c>
      <c r="I454" s="46"/>
      <c r="J454" s="140"/>
      <c r="K454" s="36" t="s">
        <v>315</v>
      </c>
      <c r="L454" s="36">
        <v>2</v>
      </c>
      <c r="M454" s="37">
        <v>97</v>
      </c>
      <c r="N454" s="37" t="s">
        <v>316</v>
      </c>
      <c r="O454" s="42">
        <f t="shared" si="101"/>
        <v>155.20000000000002</v>
      </c>
      <c r="P454" s="141"/>
    </row>
    <row r="455" spans="1:16" ht="15">
      <c r="A455" s="43"/>
      <c r="B455" s="43"/>
      <c r="C455" s="140"/>
      <c r="D455" s="34" t="s">
        <v>16</v>
      </c>
      <c r="E455" s="36">
        <v>2</v>
      </c>
      <c r="F455" s="36">
        <v>90</v>
      </c>
      <c r="G455" s="41" t="s">
        <v>11</v>
      </c>
      <c r="H455" s="38">
        <f>E455*F455</f>
        <v>180</v>
      </c>
      <c r="I455" s="46"/>
      <c r="J455" s="140"/>
      <c r="K455" s="36" t="s">
        <v>302</v>
      </c>
      <c r="L455" s="36">
        <v>2</v>
      </c>
      <c r="M455" s="37">
        <v>87</v>
      </c>
      <c r="N455" s="37" t="s">
        <v>13</v>
      </c>
      <c r="O455" s="42">
        <f t="shared" si="101"/>
        <v>139.20000000000002</v>
      </c>
      <c r="P455" s="141"/>
    </row>
    <row r="456" spans="1:16" ht="15">
      <c r="A456" s="43"/>
      <c r="B456" s="43"/>
      <c r="C456" s="140"/>
      <c r="D456" s="34" t="s">
        <v>19</v>
      </c>
      <c r="E456" s="35">
        <v>1</v>
      </c>
      <c r="F456" s="37">
        <v>83</v>
      </c>
      <c r="G456" s="37" t="s">
        <v>11</v>
      </c>
      <c r="H456" s="38">
        <f t="shared" ref="H456:H461" si="102">E456*F456</f>
        <v>83</v>
      </c>
      <c r="I456" s="39"/>
      <c r="J456" s="140"/>
      <c r="K456" s="64" t="s">
        <v>8</v>
      </c>
      <c r="L456" s="40">
        <v>1</v>
      </c>
      <c r="M456" s="40">
        <v>86</v>
      </c>
      <c r="N456" s="45" t="s">
        <v>9</v>
      </c>
      <c r="O456" s="42">
        <f t="shared" si="101"/>
        <v>68.8</v>
      </c>
      <c r="P456" s="141"/>
    </row>
    <row r="457" spans="1:16" ht="15">
      <c r="A457" s="43"/>
      <c r="B457" s="43"/>
      <c r="C457" s="140"/>
      <c r="D457" s="34" t="s">
        <v>10</v>
      </c>
      <c r="E457" s="36">
        <v>1</v>
      </c>
      <c r="F457" s="36">
        <v>75</v>
      </c>
      <c r="G457" s="41" t="s">
        <v>11</v>
      </c>
      <c r="H457" s="38">
        <f t="shared" si="102"/>
        <v>75</v>
      </c>
      <c r="I457" s="46"/>
      <c r="J457" s="140"/>
      <c r="K457" s="40"/>
      <c r="L457" s="45"/>
      <c r="M457" s="45"/>
      <c r="N457" s="45"/>
      <c r="O457" s="42">
        <f t="shared" si="101"/>
        <v>0</v>
      </c>
      <c r="P457" s="141"/>
    </row>
    <row r="458" spans="1:16" ht="15">
      <c r="A458" s="43"/>
      <c r="B458" s="43"/>
      <c r="C458" s="140"/>
      <c r="D458" s="34" t="s">
        <v>14</v>
      </c>
      <c r="E458" s="36">
        <v>3</v>
      </c>
      <c r="F458" s="36">
        <v>85</v>
      </c>
      <c r="G458" s="41" t="s">
        <v>7</v>
      </c>
      <c r="H458" s="38">
        <f t="shared" si="102"/>
        <v>255</v>
      </c>
      <c r="I458" s="39"/>
      <c r="J458" s="140"/>
      <c r="K458" s="40"/>
      <c r="L458" s="45"/>
      <c r="M458" s="45"/>
      <c r="N458" s="45"/>
      <c r="O458" s="42">
        <f t="shared" si="101"/>
        <v>0</v>
      </c>
      <c r="P458" s="141"/>
    </row>
    <row r="459" spans="1:16" ht="15">
      <c r="A459" s="43"/>
      <c r="B459" s="43"/>
      <c r="C459" s="140"/>
      <c r="D459" s="34" t="s">
        <v>20</v>
      </c>
      <c r="E459" s="37">
        <v>2</v>
      </c>
      <c r="F459" s="37">
        <v>88</v>
      </c>
      <c r="G459" s="41" t="s">
        <v>7</v>
      </c>
      <c r="H459" s="38">
        <f t="shared" si="102"/>
        <v>176</v>
      </c>
      <c r="I459" s="39"/>
      <c r="J459" s="140"/>
      <c r="K459" s="40"/>
      <c r="L459" s="45"/>
      <c r="M459" s="45"/>
      <c r="N459" s="45"/>
      <c r="O459" s="42">
        <f t="shared" si="101"/>
        <v>0</v>
      </c>
      <c r="P459" s="141"/>
    </row>
    <row r="460" spans="1:16" ht="15">
      <c r="A460" s="43"/>
      <c r="B460" s="43"/>
      <c r="C460" s="140"/>
      <c r="D460" s="34" t="s">
        <v>313</v>
      </c>
      <c r="E460" s="48">
        <v>2</v>
      </c>
      <c r="F460" s="36">
        <v>93</v>
      </c>
      <c r="G460" s="41" t="s">
        <v>7</v>
      </c>
      <c r="H460" s="38">
        <f t="shared" si="102"/>
        <v>186</v>
      </c>
      <c r="I460" s="39"/>
      <c r="J460" s="140"/>
      <c r="K460" s="49"/>
      <c r="L460" s="37"/>
      <c r="M460" s="37"/>
      <c r="N460" s="37"/>
      <c r="O460" s="42">
        <f t="shared" si="101"/>
        <v>0</v>
      </c>
      <c r="P460" s="141"/>
    </row>
    <row r="461" spans="1:16" ht="15">
      <c r="A461" s="43"/>
      <c r="B461" s="43"/>
      <c r="C461" s="140"/>
      <c r="D461" s="56"/>
      <c r="E461" s="37"/>
      <c r="F461" s="37"/>
      <c r="G461" s="37"/>
      <c r="H461" s="38">
        <f t="shared" si="102"/>
        <v>0</v>
      </c>
      <c r="I461" s="39"/>
      <c r="J461" s="140"/>
      <c r="K461" s="36"/>
      <c r="L461" s="37"/>
      <c r="M461" s="37"/>
      <c r="N461" s="37"/>
      <c r="O461" s="42">
        <f t="shared" si="101"/>
        <v>0</v>
      </c>
      <c r="P461" s="141"/>
    </row>
    <row r="462" spans="1:16" ht="15.75" thickBot="1">
      <c r="A462" s="50"/>
      <c r="B462" s="50"/>
      <c r="C462" s="51"/>
      <c r="D462" s="52"/>
      <c r="E462" s="53">
        <f>SUM(E452:E461)</f>
        <v>17</v>
      </c>
      <c r="F462" s="53">
        <f>SUM(F452:F461)</f>
        <v>747</v>
      </c>
      <c r="G462" s="53"/>
      <c r="H462" s="54">
        <f>SUM(H452:H461)</f>
        <v>1406</v>
      </c>
      <c r="I462" s="55"/>
      <c r="J462" s="51"/>
      <c r="K462" s="52"/>
      <c r="L462" s="53">
        <f>SUM(L452:L461)</f>
        <v>9</v>
      </c>
      <c r="M462" s="53">
        <f>SUM(M452:M461)</f>
        <v>464</v>
      </c>
      <c r="N462" s="53"/>
      <c r="O462" s="53">
        <f>SUM(O452:O461)</f>
        <v>673.6</v>
      </c>
      <c r="P462" s="142"/>
    </row>
    <row r="463" spans="1:16" ht="15.75" thickTop="1" thickBot="1"/>
    <row r="464" spans="1:16" ht="26.25" thickTop="1">
      <c r="A464" s="27" t="s">
        <v>292</v>
      </c>
      <c r="B464" s="28" t="s">
        <v>293</v>
      </c>
      <c r="C464" s="139"/>
      <c r="D464" s="29" t="s">
        <v>306</v>
      </c>
      <c r="E464" s="29" t="s">
        <v>307</v>
      </c>
      <c r="F464" s="29" t="s">
        <v>308</v>
      </c>
      <c r="G464" s="29"/>
      <c r="H464" s="29" t="s">
        <v>309</v>
      </c>
      <c r="I464" s="30"/>
      <c r="J464" s="139" t="s">
        <v>310</v>
      </c>
      <c r="K464" s="29" t="s">
        <v>306</v>
      </c>
      <c r="L464" s="29" t="s">
        <v>307</v>
      </c>
      <c r="M464" s="29" t="s">
        <v>308</v>
      </c>
      <c r="N464" s="29"/>
      <c r="O464" s="29" t="s">
        <v>311</v>
      </c>
      <c r="P464" s="31" t="s">
        <v>312</v>
      </c>
    </row>
    <row r="465" spans="1:16">
      <c r="A465" s="32">
        <v>36</v>
      </c>
      <c r="B465" s="33">
        <v>21839036</v>
      </c>
      <c r="C465" s="140"/>
      <c r="D465" s="56" t="s">
        <v>17</v>
      </c>
      <c r="E465" s="35">
        <v>1</v>
      </c>
      <c r="F465" s="36">
        <v>82</v>
      </c>
      <c r="G465" s="37" t="s">
        <v>11</v>
      </c>
      <c r="H465" s="38">
        <f t="shared" ref="H465:H467" si="103">E465*F465</f>
        <v>82</v>
      </c>
      <c r="I465" s="39"/>
      <c r="J465" s="140"/>
      <c r="K465" s="34" t="s">
        <v>12</v>
      </c>
      <c r="L465" s="40">
        <v>2</v>
      </c>
      <c r="M465" s="40">
        <v>85</v>
      </c>
      <c r="N465" s="41" t="s">
        <v>13</v>
      </c>
      <c r="O465" s="42">
        <f>L465*M465*0.8</f>
        <v>136</v>
      </c>
      <c r="P465" s="141">
        <f>(H475+O475)/(E475+(0.8*L475))</f>
        <v>76.311827956989248</v>
      </c>
    </row>
    <row r="466" spans="1:16" ht="15">
      <c r="A466" s="43"/>
      <c r="B466" s="43"/>
      <c r="C466" s="140"/>
      <c r="D466" s="56" t="s">
        <v>14</v>
      </c>
      <c r="E466" s="44">
        <v>3</v>
      </c>
      <c r="F466" s="45">
        <v>88</v>
      </c>
      <c r="G466" s="45" t="s">
        <v>7</v>
      </c>
      <c r="H466" s="38">
        <f t="shared" si="103"/>
        <v>264</v>
      </c>
      <c r="I466" s="46"/>
      <c r="J466" s="140"/>
      <c r="K466" s="56" t="s">
        <v>339</v>
      </c>
      <c r="L466" s="47">
        <v>1</v>
      </c>
      <c r="M466" s="40">
        <v>90</v>
      </c>
      <c r="N466" s="45" t="s">
        <v>9</v>
      </c>
      <c r="O466" s="42">
        <f t="shared" ref="O466:O474" si="104">L466*M466*0.8</f>
        <v>72</v>
      </c>
      <c r="P466" s="141"/>
    </row>
    <row r="467" spans="1:16" ht="15">
      <c r="A467" s="43"/>
      <c r="B467" s="43"/>
      <c r="C467" s="140"/>
      <c r="D467" s="34" t="s">
        <v>19</v>
      </c>
      <c r="E467" s="47">
        <v>1</v>
      </c>
      <c r="F467" s="40">
        <v>89</v>
      </c>
      <c r="G467" s="45" t="s">
        <v>11</v>
      </c>
      <c r="H467" s="38">
        <f t="shared" si="103"/>
        <v>89</v>
      </c>
      <c r="I467" s="46"/>
      <c r="J467" s="140"/>
      <c r="K467" s="36" t="s">
        <v>302</v>
      </c>
      <c r="L467" s="36">
        <v>2</v>
      </c>
      <c r="M467" s="37">
        <v>65</v>
      </c>
      <c r="N467" s="37" t="s">
        <v>13</v>
      </c>
      <c r="O467" s="42">
        <f t="shared" si="104"/>
        <v>104</v>
      </c>
      <c r="P467" s="141"/>
    </row>
    <row r="468" spans="1:16" ht="15">
      <c r="A468" s="43"/>
      <c r="B468" s="43"/>
      <c r="C468" s="140"/>
      <c r="D468" s="34" t="s">
        <v>301</v>
      </c>
      <c r="E468" s="35">
        <v>2</v>
      </c>
      <c r="F468" s="36">
        <v>86</v>
      </c>
      <c r="G468" s="37" t="s">
        <v>7</v>
      </c>
      <c r="H468" s="38">
        <f>E468*F468</f>
        <v>172</v>
      </c>
      <c r="I468" s="46"/>
      <c r="J468" s="140"/>
      <c r="K468" s="65" t="s">
        <v>319</v>
      </c>
      <c r="L468" s="36">
        <v>2</v>
      </c>
      <c r="M468" s="37">
        <v>84</v>
      </c>
      <c r="N468" s="37" t="s">
        <v>13</v>
      </c>
      <c r="O468" s="42">
        <f t="shared" si="104"/>
        <v>134.4</v>
      </c>
      <c r="P468" s="141"/>
    </row>
    <row r="469" spans="1:16" ht="15">
      <c r="A469" s="43"/>
      <c r="B469" s="43"/>
      <c r="C469" s="140"/>
      <c r="D469" s="34" t="s">
        <v>6</v>
      </c>
      <c r="E469" s="66">
        <v>2</v>
      </c>
      <c r="F469" s="68">
        <v>0</v>
      </c>
      <c r="G469" s="37" t="s">
        <v>7</v>
      </c>
      <c r="H469" s="38">
        <f t="shared" ref="H469:H474" si="105">E469*F469</f>
        <v>0</v>
      </c>
      <c r="I469" s="67"/>
      <c r="J469" s="140"/>
      <c r="K469" s="64"/>
      <c r="L469" s="40"/>
      <c r="M469" s="40"/>
      <c r="N469" s="45"/>
      <c r="O469" s="42">
        <f t="shared" si="104"/>
        <v>0</v>
      </c>
      <c r="P469" s="141"/>
    </row>
    <row r="470" spans="1:16" ht="15">
      <c r="A470" s="43"/>
      <c r="B470" s="43"/>
      <c r="C470" s="140"/>
      <c r="D470" s="34" t="s">
        <v>16</v>
      </c>
      <c r="E470" s="36">
        <v>2</v>
      </c>
      <c r="F470" s="36">
        <v>93</v>
      </c>
      <c r="G470" s="41" t="s">
        <v>11</v>
      </c>
      <c r="H470" s="38">
        <f t="shared" si="105"/>
        <v>186</v>
      </c>
      <c r="I470" s="46"/>
      <c r="J470" s="140"/>
      <c r="K470" s="40"/>
      <c r="L470" s="45"/>
      <c r="M470" s="45"/>
      <c r="N470" s="45"/>
      <c r="O470" s="42">
        <f t="shared" si="104"/>
        <v>0</v>
      </c>
      <c r="P470" s="141"/>
    </row>
    <row r="471" spans="1:16" ht="15">
      <c r="A471" s="43"/>
      <c r="B471" s="43"/>
      <c r="C471" s="140"/>
      <c r="D471" s="34" t="s">
        <v>15</v>
      </c>
      <c r="E471" s="36">
        <v>2</v>
      </c>
      <c r="F471" s="36">
        <v>90</v>
      </c>
      <c r="G471" s="41" t="s">
        <v>7</v>
      </c>
      <c r="H471" s="38">
        <f t="shared" si="105"/>
        <v>180</v>
      </c>
      <c r="I471" s="39"/>
      <c r="J471" s="140"/>
      <c r="K471" s="40"/>
      <c r="L471" s="45"/>
      <c r="M471" s="45"/>
      <c r="N471" s="45"/>
      <c r="O471" s="42">
        <f t="shared" si="104"/>
        <v>0</v>
      </c>
      <c r="P471" s="141"/>
    </row>
    <row r="472" spans="1:16" ht="15">
      <c r="A472" s="43"/>
      <c r="B472" s="43"/>
      <c r="C472" s="140"/>
      <c r="D472" s="34"/>
      <c r="E472" s="37"/>
      <c r="F472" s="68"/>
      <c r="G472" s="41"/>
      <c r="H472" s="38">
        <f t="shared" si="105"/>
        <v>0</v>
      </c>
      <c r="J472" s="140"/>
      <c r="K472" s="40"/>
      <c r="L472" s="45"/>
      <c r="M472" s="45"/>
      <c r="N472" s="45"/>
      <c r="O472" s="42">
        <f t="shared" si="104"/>
        <v>0</v>
      </c>
      <c r="P472" s="141"/>
    </row>
    <row r="473" spans="1:16" ht="15">
      <c r="A473" s="43"/>
      <c r="B473" s="43"/>
      <c r="C473" s="140"/>
      <c r="D473" s="34"/>
      <c r="E473" s="48"/>
      <c r="F473" s="36"/>
      <c r="G473" s="41"/>
      <c r="H473" s="38">
        <f t="shared" si="105"/>
        <v>0</v>
      </c>
      <c r="I473" s="39"/>
      <c r="J473" s="140"/>
      <c r="K473" s="49"/>
      <c r="L473" s="37"/>
      <c r="M473" s="37"/>
      <c r="N473" s="37"/>
      <c r="O473" s="42">
        <f t="shared" si="104"/>
        <v>0</v>
      </c>
      <c r="P473" s="141"/>
    </row>
    <row r="474" spans="1:16" ht="15">
      <c r="A474" s="43"/>
      <c r="B474" s="43"/>
      <c r="C474" s="140"/>
      <c r="D474" s="56"/>
      <c r="E474" s="37"/>
      <c r="F474" s="37"/>
      <c r="G474" s="37"/>
      <c r="H474" s="38">
        <f t="shared" si="105"/>
        <v>0</v>
      </c>
      <c r="I474" s="39"/>
      <c r="J474" s="140"/>
      <c r="K474" s="36"/>
      <c r="L474" s="37"/>
      <c r="M474" s="37"/>
      <c r="N474" s="37"/>
      <c r="O474" s="42">
        <f t="shared" si="104"/>
        <v>0</v>
      </c>
      <c r="P474" s="141"/>
    </row>
    <row r="475" spans="1:16" ht="15.75" thickBot="1">
      <c r="A475" s="50"/>
      <c r="B475" s="50"/>
      <c r="C475" s="51"/>
      <c r="D475" s="52"/>
      <c r="E475" s="53">
        <f>SUM(E465:E474)</f>
        <v>13</v>
      </c>
      <c r="F475" s="53">
        <f>SUM(F465:F474)</f>
        <v>528</v>
      </c>
      <c r="G475" s="53"/>
      <c r="H475" s="54">
        <f>SUM(H465:H474)</f>
        <v>973</v>
      </c>
      <c r="I475" s="55"/>
      <c r="J475" s="51"/>
      <c r="K475" s="52"/>
      <c r="L475" s="53">
        <f>SUM(L465:L474)</f>
        <v>7</v>
      </c>
      <c r="M475" s="53">
        <f>SUM(M465:M474)</f>
        <v>324</v>
      </c>
      <c r="N475" s="53"/>
      <c r="O475" s="53">
        <f>SUM(O465:O474)</f>
        <v>446.4</v>
      </c>
      <c r="P475" s="142"/>
    </row>
    <row r="476" spans="1:16" ht="15.75" thickTop="1" thickBot="1"/>
    <row r="477" spans="1:16" ht="26.25" thickTop="1">
      <c r="A477" s="27" t="s">
        <v>292</v>
      </c>
      <c r="B477" s="28" t="s">
        <v>293</v>
      </c>
      <c r="C477" s="139"/>
      <c r="D477" s="29" t="s">
        <v>306</v>
      </c>
      <c r="E477" s="29" t="s">
        <v>307</v>
      </c>
      <c r="F477" s="29" t="s">
        <v>308</v>
      </c>
      <c r="G477" s="29"/>
      <c r="H477" s="29" t="s">
        <v>309</v>
      </c>
      <c r="I477" s="30"/>
      <c r="J477" s="139" t="s">
        <v>310</v>
      </c>
      <c r="K477" s="29" t="s">
        <v>306</v>
      </c>
      <c r="L477" s="29" t="s">
        <v>307</v>
      </c>
      <c r="M477" s="29" t="s">
        <v>308</v>
      </c>
      <c r="N477" s="29"/>
      <c r="O477" s="29" t="s">
        <v>311</v>
      </c>
      <c r="P477" s="31" t="s">
        <v>312</v>
      </c>
    </row>
    <row r="478" spans="1:16">
      <c r="A478" s="32">
        <v>37</v>
      </c>
      <c r="B478" s="33">
        <v>21839037</v>
      </c>
      <c r="C478" s="140"/>
      <c r="D478" s="34" t="s">
        <v>347</v>
      </c>
      <c r="E478" s="35">
        <v>2</v>
      </c>
      <c r="F478" s="36">
        <v>92</v>
      </c>
      <c r="G478" s="37" t="s">
        <v>7</v>
      </c>
      <c r="H478" s="38">
        <f t="shared" ref="H478:H480" si="106">E478*F478</f>
        <v>184</v>
      </c>
      <c r="I478" s="39"/>
      <c r="J478" s="140"/>
      <c r="K478" s="34" t="s">
        <v>301</v>
      </c>
      <c r="L478" s="40">
        <v>2</v>
      </c>
      <c r="M478" s="40">
        <v>83</v>
      </c>
      <c r="N478" s="41" t="s">
        <v>13</v>
      </c>
      <c r="O478" s="42">
        <f>L478*M478*0.8</f>
        <v>132.80000000000001</v>
      </c>
      <c r="P478" s="141">
        <f>(H488+O488)/(E488+(0.8*L488))</f>
        <v>81.252100840336126</v>
      </c>
    </row>
    <row r="479" spans="1:16" ht="15">
      <c r="A479" s="43"/>
      <c r="B479" s="43"/>
      <c r="C479" s="140"/>
      <c r="D479" s="34" t="s">
        <v>348</v>
      </c>
      <c r="E479" s="35">
        <v>2</v>
      </c>
      <c r="F479" s="37">
        <v>80</v>
      </c>
      <c r="G479" s="37" t="s">
        <v>7</v>
      </c>
      <c r="H479" s="38">
        <f t="shared" si="106"/>
        <v>160</v>
      </c>
      <c r="I479" s="46"/>
      <c r="J479" s="140"/>
      <c r="K479" s="56" t="s">
        <v>349</v>
      </c>
      <c r="L479" s="47">
        <v>2</v>
      </c>
      <c r="M479" s="40">
        <v>62</v>
      </c>
      <c r="N479" s="45" t="s">
        <v>321</v>
      </c>
      <c r="O479" s="42">
        <f t="shared" ref="O479:O487" si="107">L479*M479*0.8</f>
        <v>99.2</v>
      </c>
      <c r="P479" s="141"/>
    </row>
    <row r="480" spans="1:16" ht="15">
      <c r="A480" s="43"/>
      <c r="B480" s="43"/>
      <c r="C480" s="140"/>
      <c r="D480" s="34" t="s">
        <v>19</v>
      </c>
      <c r="E480" s="36">
        <v>1</v>
      </c>
      <c r="F480" s="36">
        <v>73</v>
      </c>
      <c r="G480" s="41" t="s">
        <v>11</v>
      </c>
      <c r="H480" s="38">
        <f t="shared" si="106"/>
        <v>73</v>
      </c>
      <c r="I480" s="46"/>
      <c r="J480" s="140"/>
      <c r="K480" s="36" t="s">
        <v>6</v>
      </c>
      <c r="L480" s="36">
        <v>2</v>
      </c>
      <c r="M480" s="37">
        <v>89</v>
      </c>
      <c r="N480" s="37" t="s">
        <v>13</v>
      </c>
      <c r="O480" s="42">
        <f t="shared" si="107"/>
        <v>142.4</v>
      </c>
      <c r="P480" s="141"/>
    </row>
    <row r="481" spans="1:16" ht="15">
      <c r="A481" s="43"/>
      <c r="B481" s="43"/>
      <c r="C481" s="140"/>
      <c r="D481" s="34" t="s">
        <v>350</v>
      </c>
      <c r="E481" s="36">
        <v>2</v>
      </c>
      <c r="F481" s="36">
        <v>60</v>
      </c>
      <c r="G481" s="41" t="s">
        <v>7</v>
      </c>
      <c r="H481" s="38">
        <f>E481*F481</f>
        <v>120</v>
      </c>
      <c r="I481" s="46"/>
      <c r="J481" s="140"/>
      <c r="K481" s="36" t="s">
        <v>351</v>
      </c>
      <c r="L481" s="36">
        <v>1</v>
      </c>
      <c r="M481" s="37">
        <v>79</v>
      </c>
      <c r="N481" s="37" t="s">
        <v>9</v>
      </c>
      <c r="O481" s="42">
        <f t="shared" si="107"/>
        <v>63.2</v>
      </c>
      <c r="P481" s="141"/>
    </row>
    <row r="482" spans="1:16" ht="15">
      <c r="A482" s="43"/>
      <c r="B482" s="43"/>
      <c r="C482" s="140"/>
      <c r="D482" s="34" t="s">
        <v>352</v>
      </c>
      <c r="E482" s="35">
        <v>2</v>
      </c>
      <c r="F482" s="37">
        <v>93</v>
      </c>
      <c r="G482" s="37" t="s">
        <v>7</v>
      </c>
      <c r="H482" s="38">
        <f t="shared" ref="H482:H487" si="108">E482*F482</f>
        <v>186</v>
      </c>
      <c r="I482" s="39"/>
      <c r="J482" s="140"/>
      <c r="K482" s="64" t="s">
        <v>12</v>
      </c>
      <c r="L482" s="40">
        <v>2</v>
      </c>
      <c r="M482" s="40">
        <v>80</v>
      </c>
      <c r="N482" s="45" t="s">
        <v>13</v>
      </c>
      <c r="O482" s="42">
        <f t="shared" si="107"/>
        <v>128</v>
      </c>
      <c r="P482" s="141"/>
    </row>
    <row r="483" spans="1:16" ht="15">
      <c r="A483" s="43"/>
      <c r="B483" s="43"/>
      <c r="C483" s="140"/>
      <c r="D483" s="34" t="s">
        <v>353</v>
      </c>
      <c r="E483" s="36">
        <v>2</v>
      </c>
      <c r="F483" s="36">
        <v>68</v>
      </c>
      <c r="G483" s="41" t="s">
        <v>7</v>
      </c>
      <c r="H483" s="38">
        <f t="shared" si="108"/>
        <v>136</v>
      </c>
      <c r="I483" s="46"/>
      <c r="J483" s="140"/>
      <c r="K483" s="40" t="s">
        <v>323</v>
      </c>
      <c r="L483" s="45">
        <v>2</v>
      </c>
      <c r="M483" s="45">
        <v>92</v>
      </c>
      <c r="N483" s="45" t="s">
        <v>13</v>
      </c>
      <c r="O483" s="42">
        <f t="shared" si="107"/>
        <v>147.20000000000002</v>
      </c>
      <c r="P483" s="141"/>
    </row>
    <row r="484" spans="1:16" ht="15">
      <c r="A484" s="43"/>
      <c r="B484" s="43"/>
      <c r="C484" s="140"/>
      <c r="D484" s="34" t="s">
        <v>341</v>
      </c>
      <c r="E484" s="36">
        <v>2</v>
      </c>
      <c r="F484" s="36">
        <v>92</v>
      </c>
      <c r="G484" s="41" t="s">
        <v>7</v>
      </c>
      <c r="H484" s="38">
        <f t="shared" si="108"/>
        <v>184</v>
      </c>
      <c r="I484" s="39"/>
      <c r="J484" s="140"/>
      <c r="K484" s="40"/>
      <c r="L484" s="45"/>
      <c r="M484" s="45"/>
      <c r="N484" s="45"/>
      <c r="O484" s="42">
        <f t="shared" si="107"/>
        <v>0</v>
      </c>
      <c r="P484" s="141"/>
    </row>
    <row r="485" spans="1:16" ht="15">
      <c r="A485" s="43"/>
      <c r="B485" s="43"/>
      <c r="C485" s="140"/>
      <c r="D485" s="34" t="s">
        <v>16</v>
      </c>
      <c r="E485" s="37">
        <v>2</v>
      </c>
      <c r="F485" s="37">
        <v>89</v>
      </c>
      <c r="G485" s="41" t="s">
        <v>11</v>
      </c>
      <c r="H485" s="38">
        <f t="shared" si="108"/>
        <v>178</v>
      </c>
      <c r="I485" s="39"/>
      <c r="J485" s="140"/>
      <c r="K485" s="40"/>
      <c r="L485" s="45"/>
      <c r="M485" s="45"/>
      <c r="N485" s="45"/>
      <c r="O485" s="42">
        <f t="shared" si="107"/>
        <v>0</v>
      </c>
      <c r="P485" s="141"/>
    </row>
    <row r="486" spans="1:16" ht="15">
      <c r="A486" s="43"/>
      <c r="B486" s="43"/>
      <c r="C486" s="140"/>
      <c r="D486" s="34"/>
      <c r="E486" s="48"/>
      <c r="F486" s="36"/>
      <c r="G486" s="41"/>
      <c r="H486" s="38">
        <f t="shared" si="108"/>
        <v>0</v>
      </c>
      <c r="I486" s="39"/>
      <c r="J486" s="140"/>
      <c r="K486" s="49"/>
      <c r="L486" s="37"/>
      <c r="M486" s="37"/>
      <c r="N486" s="37"/>
      <c r="O486" s="42">
        <f t="shared" si="107"/>
        <v>0</v>
      </c>
      <c r="P486" s="141"/>
    </row>
    <row r="487" spans="1:16" ht="15">
      <c r="A487" s="43"/>
      <c r="B487" s="43"/>
      <c r="C487" s="140"/>
      <c r="D487" s="56"/>
      <c r="E487" s="37"/>
      <c r="F487" s="37"/>
      <c r="G487" s="37"/>
      <c r="H487" s="38">
        <f t="shared" si="108"/>
        <v>0</v>
      </c>
      <c r="I487" s="39"/>
      <c r="J487" s="140"/>
      <c r="K487" s="36"/>
      <c r="L487" s="37"/>
      <c r="M487" s="37"/>
      <c r="N487" s="37"/>
      <c r="O487" s="42">
        <f t="shared" si="107"/>
        <v>0</v>
      </c>
      <c r="P487" s="141"/>
    </row>
    <row r="488" spans="1:16" ht="15.75" thickBot="1">
      <c r="A488" s="50"/>
      <c r="B488" s="50"/>
      <c r="C488" s="51"/>
      <c r="D488" s="52"/>
      <c r="E488" s="53">
        <f>SUM(E478:E487)</f>
        <v>15</v>
      </c>
      <c r="F488" s="53">
        <f>SUM(F478:F487)</f>
        <v>647</v>
      </c>
      <c r="G488" s="53"/>
      <c r="H488" s="54">
        <f>SUM(H478:H487)</f>
        <v>1221</v>
      </c>
      <c r="I488" s="55"/>
      <c r="J488" s="51"/>
      <c r="K488" s="52"/>
      <c r="L488" s="53">
        <f>SUM(L478:L487)</f>
        <v>11</v>
      </c>
      <c r="M488" s="53">
        <f>SUM(M478:M487)</f>
        <v>485</v>
      </c>
      <c r="N488" s="53"/>
      <c r="O488" s="53">
        <f>SUM(O478:O487)</f>
        <v>712.8</v>
      </c>
      <c r="P488" s="142"/>
    </row>
    <row r="489" spans="1:16" ht="15.75" thickTop="1" thickBot="1"/>
    <row r="490" spans="1:16" ht="26.25" thickTop="1">
      <c r="A490" s="27" t="s">
        <v>292</v>
      </c>
      <c r="B490" s="28" t="s">
        <v>293</v>
      </c>
      <c r="C490" s="139"/>
      <c r="D490" s="29" t="s">
        <v>306</v>
      </c>
      <c r="E490" s="29" t="s">
        <v>307</v>
      </c>
      <c r="F490" s="29" t="s">
        <v>308</v>
      </c>
      <c r="G490" s="29"/>
      <c r="H490" s="29" t="s">
        <v>309</v>
      </c>
      <c r="I490" s="30"/>
      <c r="J490" s="139" t="s">
        <v>310</v>
      </c>
      <c r="K490" s="29" t="s">
        <v>306</v>
      </c>
      <c r="L490" s="29" t="s">
        <v>307</v>
      </c>
      <c r="M490" s="29" t="s">
        <v>308</v>
      </c>
      <c r="N490" s="29"/>
      <c r="O490" s="29" t="s">
        <v>311</v>
      </c>
      <c r="P490" s="31" t="s">
        <v>312</v>
      </c>
    </row>
    <row r="491" spans="1:16">
      <c r="A491" s="32">
        <v>38</v>
      </c>
      <c r="B491" s="33">
        <v>21839038</v>
      </c>
      <c r="C491" s="140"/>
      <c r="D491" s="56" t="s">
        <v>16</v>
      </c>
      <c r="E491" s="44">
        <v>2</v>
      </c>
      <c r="F491" s="45">
        <v>97</v>
      </c>
      <c r="G491" s="45" t="s">
        <v>11</v>
      </c>
      <c r="H491" s="38">
        <f t="shared" ref="H491:H493" si="109">E491*F491</f>
        <v>194</v>
      </c>
      <c r="I491" s="39"/>
      <c r="J491" s="140"/>
      <c r="K491" s="56" t="s">
        <v>301</v>
      </c>
      <c r="L491" s="35">
        <v>2</v>
      </c>
      <c r="M491" s="36">
        <v>83</v>
      </c>
      <c r="N491" s="37" t="s">
        <v>13</v>
      </c>
      <c r="O491" s="42">
        <f>L491*M491*0.8</f>
        <v>132.80000000000001</v>
      </c>
      <c r="P491" s="141">
        <f>(H501+O501)/(E501+(0.8*L501))</f>
        <v>89.664000000000016</v>
      </c>
    </row>
    <row r="492" spans="1:16" ht="15">
      <c r="A492" s="43"/>
      <c r="B492" s="43"/>
      <c r="C492" s="140"/>
      <c r="D492" s="34" t="s">
        <v>347</v>
      </c>
      <c r="E492" s="47">
        <v>2</v>
      </c>
      <c r="F492" s="40">
        <v>92</v>
      </c>
      <c r="G492" s="45" t="s">
        <v>7</v>
      </c>
      <c r="H492" s="38">
        <f t="shared" si="109"/>
        <v>184</v>
      </c>
      <c r="I492" s="46"/>
      <c r="J492" s="140"/>
      <c r="K492" s="56" t="s">
        <v>315</v>
      </c>
      <c r="L492" s="47">
        <v>2</v>
      </c>
      <c r="M492" s="40">
        <v>98</v>
      </c>
      <c r="N492" s="45" t="s">
        <v>13</v>
      </c>
      <c r="O492" s="42">
        <f t="shared" ref="O492:O500" si="110">L492*M492*0.8</f>
        <v>156.80000000000001</v>
      </c>
      <c r="P492" s="141"/>
    </row>
    <row r="493" spans="1:16" ht="15">
      <c r="A493" s="43"/>
      <c r="B493" s="43"/>
      <c r="C493" s="140"/>
      <c r="D493" s="34" t="s">
        <v>10</v>
      </c>
      <c r="E493" s="47">
        <v>1</v>
      </c>
      <c r="F493" s="40">
        <v>75</v>
      </c>
      <c r="G493" s="45" t="s">
        <v>11</v>
      </c>
      <c r="H493" s="38">
        <f t="shared" si="109"/>
        <v>75</v>
      </c>
      <c r="I493" s="46"/>
      <c r="J493" s="140"/>
      <c r="K493" s="36" t="s">
        <v>342</v>
      </c>
      <c r="L493" s="36">
        <v>2</v>
      </c>
      <c r="M493" s="37">
        <v>95</v>
      </c>
      <c r="N493" s="37" t="s">
        <v>9</v>
      </c>
      <c r="O493" s="42">
        <f t="shared" si="110"/>
        <v>152</v>
      </c>
      <c r="P493" s="141"/>
    </row>
    <row r="494" spans="1:16" ht="15">
      <c r="A494" s="43"/>
      <c r="B494" s="43"/>
      <c r="C494" s="140"/>
      <c r="D494" s="34" t="s">
        <v>353</v>
      </c>
      <c r="E494" s="35">
        <v>2</v>
      </c>
      <c r="F494" s="36">
        <v>90</v>
      </c>
      <c r="G494" s="37" t="s">
        <v>7</v>
      </c>
      <c r="H494" s="38">
        <f>E494*F494</f>
        <v>180</v>
      </c>
      <c r="I494" s="46"/>
      <c r="J494" s="140"/>
      <c r="K494" s="36" t="s">
        <v>12</v>
      </c>
      <c r="L494" s="36">
        <v>2</v>
      </c>
      <c r="M494" s="37">
        <v>88</v>
      </c>
      <c r="N494" s="37" t="s">
        <v>13</v>
      </c>
      <c r="O494" s="42">
        <f t="shared" si="110"/>
        <v>140.80000000000001</v>
      </c>
      <c r="P494" s="141"/>
    </row>
    <row r="495" spans="1:16" ht="15">
      <c r="A495" s="43"/>
      <c r="B495" s="43"/>
      <c r="C495" s="140"/>
      <c r="D495" s="34" t="s">
        <v>350</v>
      </c>
      <c r="E495" s="35">
        <v>2</v>
      </c>
      <c r="F495" s="37">
        <v>93</v>
      </c>
      <c r="G495" s="37" t="s">
        <v>7</v>
      </c>
      <c r="H495" s="38">
        <f t="shared" ref="H495:H500" si="111">E495*F495</f>
        <v>186</v>
      </c>
      <c r="I495" s="39"/>
      <c r="J495" s="140"/>
      <c r="K495" s="64" t="s">
        <v>323</v>
      </c>
      <c r="L495" s="40">
        <v>2</v>
      </c>
      <c r="M495" s="40">
        <v>92</v>
      </c>
      <c r="N495" s="45" t="s">
        <v>13</v>
      </c>
      <c r="O495" s="42">
        <f t="shared" si="110"/>
        <v>147.20000000000002</v>
      </c>
      <c r="P495" s="141"/>
    </row>
    <row r="496" spans="1:16" ht="15">
      <c r="A496" s="43"/>
      <c r="B496" s="43"/>
      <c r="C496" s="140"/>
      <c r="D496" s="34" t="s">
        <v>352</v>
      </c>
      <c r="E496" s="36">
        <v>2</v>
      </c>
      <c r="F496" s="36">
        <v>92</v>
      </c>
      <c r="G496" s="41" t="s">
        <v>7</v>
      </c>
      <c r="H496" s="38">
        <f t="shared" si="111"/>
        <v>184</v>
      </c>
      <c r="I496" s="46"/>
      <c r="J496" s="140"/>
      <c r="K496" s="40"/>
      <c r="L496" s="45"/>
      <c r="M496" s="45"/>
      <c r="N496" s="45"/>
      <c r="O496" s="42">
        <f t="shared" si="110"/>
        <v>0</v>
      </c>
      <c r="P496" s="141"/>
    </row>
    <row r="497" spans="1:16" ht="15">
      <c r="A497" s="43"/>
      <c r="B497" s="43"/>
      <c r="C497" s="140"/>
      <c r="D497" s="34" t="s">
        <v>17</v>
      </c>
      <c r="E497" s="36">
        <v>1</v>
      </c>
      <c r="F497" s="36">
        <v>75</v>
      </c>
      <c r="G497" s="41" t="s">
        <v>11</v>
      </c>
      <c r="H497" s="38">
        <f t="shared" si="111"/>
        <v>75</v>
      </c>
      <c r="I497" s="39"/>
      <c r="J497" s="140"/>
      <c r="K497" s="40"/>
      <c r="L497" s="45"/>
      <c r="M497" s="45"/>
      <c r="N497" s="45"/>
      <c r="O497" s="42">
        <f t="shared" si="110"/>
        <v>0</v>
      </c>
      <c r="P497" s="141"/>
    </row>
    <row r="498" spans="1:16" ht="15">
      <c r="A498" s="43"/>
      <c r="B498" s="43"/>
      <c r="C498" s="140"/>
      <c r="D498" s="34" t="s">
        <v>348</v>
      </c>
      <c r="E498" s="37">
        <v>2</v>
      </c>
      <c r="F498" s="37">
        <v>88</v>
      </c>
      <c r="G498" s="41" t="s">
        <v>7</v>
      </c>
      <c r="H498" s="38">
        <f t="shared" si="111"/>
        <v>176</v>
      </c>
      <c r="I498" s="39"/>
      <c r="J498" s="140"/>
      <c r="K498" s="40"/>
      <c r="L498" s="45"/>
      <c r="M498" s="45"/>
      <c r="N498" s="45"/>
      <c r="O498" s="42">
        <f t="shared" si="110"/>
        <v>0</v>
      </c>
      <c r="P498" s="141"/>
    </row>
    <row r="499" spans="1:16" ht="15">
      <c r="A499" s="43"/>
      <c r="B499" s="43"/>
      <c r="C499" s="140"/>
      <c r="D499" s="34" t="s">
        <v>19</v>
      </c>
      <c r="E499" s="48">
        <v>1</v>
      </c>
      <c r="F499" s="36">
        <v>78</v>
      </c>
      <c r="G499" s="41" t="s">
        <v>11</v>
      </c>
      <c r="H499" s="38">
        <f t="shared" si="111"/>
        <v>78</v>
      </c>
      <c r="I499" s="39"/>
      <c r="J499" s="140"/>
      <c r="K499" s="49"/>
      <c r="L499" s="37"/>
      <c r="M499" s="37"/>
      <c r="N499" s="37"/>
      <c r="O499" s="42">
        <f t="shared" si="110"/>
        <v>0</v>
      </c>
      <c r="P499" s="141"/>
    </row>
    <row r="500" spans="1:16" ht="15">
      <c r="A500" s="43"/>
      <c r="B500" s="43"/>
      <c r="C500" s="140"/>
      <c r="D500" s="56" t="s">
        <v>341</v>
      </c>
      <c r="E500" s="37">
        <v>2</v>
      </c>
      <c r="F500" s="37">
        <v>90</v>
      </c>
      <c r="G500" s="37" t="s">
        <v>7</v>
      </c>
      <c r="H500" s="38">
        <f t="shared" si="111"/>
        <v>180</v>
      </c>
      <c r="I500" s="39"/>
      <c r="J500" s="140"/>
      <c r="K500" s="36"/>
      <c r="L500" s="37"/>
      <c r="M500" s="37"/>
      <c r="N500" s="37"/>
      <c r="O500" s="42">
        <f t="shared" si="110"/>
        <v>0</v>
      </c>
      <c r="P500" s="141"/>
    </row>
    <row r="501" spans="1:16" ht="15.75" thickBot="1">
      <c r="A501" s="50"/>
      <c r="B501" s="50"/>
      <c r="C501" s="51"/>
      <c r="D501" s="52"/>
      <c r="E501" s="53">
        <f>SUM(E491:E500)</f>
        <v>17</v>
      </c>
      <c r="F501" s="53">
        <f>SUM(F491:F500)</f>
        <v>870</v>
      </c>
      <c r="G501" s="53"/>
      <c r="H501" s="54">
        <f>SUM(H491:H500)</f>
        <v>1512</v>
      </c>
      <c r="I501" s="55"/>
      <c r="J501" s="51"/>
      <c r="K501" s="52"/>
      <c r="L501" s="53">
        <f>SUM(L491:L500)</f>
        <v>10</v>
      </c>
      <c r="M501" s="53">
        <f>SUM(M491:M500)</f>
        <v>456</v>
      </c>
      <c r="N501" s="53"/>
      <c r="O501" s="53">
        <f>SUM(O491:O500)</f>
        <v>729.60000000000014</v>
      </c>
      <c r="P501" s="142"/>
    </row>
    <row r="502" spans="1:16" ht="15.75" thickTop="1" thickBot="1"/>
    <row r="503" spans="1:16" ht="26.25" thickTop="1">
      <c r="A503" s="27" t="s">
        <v>292</v>
      </c>
      <c r="B503" s="28" t="s">
        <v>293</v>
      </c>
      <c r="C503" s="139"/>
      <c r="D503" s="29" t="s">
        <v>306</v>
      </c>
      <c r="E503" s="29" t="s">
        <v>307</v>
      </c>
      <c r="F503" s="29" t="s">
        <v>308</v>
      </c>
      <c r="G503" s="29"/>
      <c r="H503" s="29" t="s">
        <v>309</v>
      </c>
      <c r="I503" s="30"/>
      <c r="J503" s="139" t="s">
        <v>310</v>
      </c>
      <c r="K503" s="29" t="s">
        <v>306</v>
      </c>
      <c r="L503" s="29" t="s">
        <v>307</v>
      </c>
      <c r="M503" s="29" t="s">
        <v>308</v>
      </c>
      <c r="N503" s="29"/>
      <c r="O503" s="29" t="s">
        <v>311</v>
      </c>
      <c r="P503" s="31" t="s">
        <v>312</v>
      </c>
    </row>
    <row r="504" spans="1:16">
      <c r="A504" s="32">
        <v>39</v>
      </c>
      <c r="B504" s="33">
        <v>21839039</v>
      </c>
      <c r="C504" s="140"/>
      <c r="D504" s="56" t="s">
        <v>352</v>
      </c>
      <c r="E504" s="35">
        <v>2</v>
      </c>
      <c r="F504" s="36">
        <v>96</v>
      </c>
      <c r="G504" s="37" t="s">
        <v>7</v>
      </c>
      <c r="H504" s="38">
        <f t="shared" ref="H504:H506" si="112">E504*F504</f>
        <v>192</v>
      </c>
      <c r="I504" s="39"/>
      <c r="J504" s="140"/>
      <c r="K504" s="34" t="s">
        <v>301</v>
      </c>
      <c r="L504" s="40">
        <v>2</v>
      </c>
      <c r="M504" s="40">
        <v>85</v>
      </c>
      <c r="N504" s="41" t="s">
        <v>13</v>
      </c>
      <c r="O504" s="42">
        <f>L504*M504*0.8</f>
        <v>136</v>
      </c>
      <c r="P504" s="141">
        <f>(H514+O514)/(E514+(0.8*L514))</f>
        <v>88.033613445378137</v>
      </c>
    </row>
    <row r="505" spans="1:16" ht="15">
      <c r="A505" s="43"/>
      <c r="B505" s="43"/>
      <c r="C505" s="140"/>
      <c r="D505" s="56" t="s">
        <v>347</v>
      </c>
      <c r="E505" s="44">
        <v>2</v>
      </c>
      <c r="F505" s="45">
        <v>95</v>
      </c>
      <c r="G505" s="45" t="s">
        <v>7</v>
      </c>
      <c r="H505" s="38">
        <f t="shared" si="112"/>
        <v>190</v>
      </c>
      <c r="I505" s="46"/>
      <c r="J505" s="140"/>
      <c r="K505" s="56" t="s">
        <v>6</v>
      </c>
      <c r="L505" s="47">
        <v>2</v>
      </c>
      <c r="M505" s="40">
        <v>88</v>
      </c>
      <c r="N505" s="45" t="s">
        <v>13</v>
      </c>
      <c r="O505" s="42">
        <f t="shared" ref="O505:O513" si="113">L505*M505*0.8</f>
        <v>140.80000000000001</v>
      </c>
      <c r="P505" s="141"/>
    </row>
    <row r="506" spans="1:16" ht="15">
      <c r="A506" s="43"/>
      <c r="B506" s="43"/>
      <c r="C506" s="140"/>
      <c r="D506" s="34" t="s">
        <v>353</v>
      </c>
      <c r="E506" s="47">
        <v>2</v>
      </c>
      <c r="F506" s="40">
        <v>80</v>
      </c>
      <c r="G506" s="45" t="s">
        <v>7</v>
      </c>
      <c r="H506" s="38">
        <f t="shared" si="112"/>
        <v>160</v>
      </c>
      <c r="I506" s="46"/>
      <c r="J506" s="140"/>
      <c r="K506" s="36" t="s">
        <v>330</v>
      </c>
      <c r="L506" s="36">
        <v>1</v>
      </c>
      <c r="M506" s="37">
        <v>74</v>
      </c>
      <c r="N506" s="37" t="s">
        <v>9</v>
      </c>
      <c r="O506" s="42">
        <f t="shared" si="113"/>
        <v>59.2</v>
      </c>
      <c r="P506" s="141"/>
    </row>
    <row r="507" spans="1:16" ht="15">
      <c r="A507" s="43"/>
      <c r="B507" s="43"/>
      <c r="C507" s="140"/>
      <c r="D507" s="34" t="s">
        <v>19</v>
      </c>
      <c r="E507" s="35">
        <v>1</v>
      </c>
      <c r="F507" s="36">
        <v>92</v>
      </c>
      <c r="G507" s="37" t="s">
        <v>11</v>
      </c>
      <c r="H507" s="38">
        <f>E507*F507</f>
        <v>92</v>
      </c>
      <c r="I507" s="46"/>
      <c r="J507" s="140"/>
      <c r="K507" s="36" t="s">
        <v>12</v>
      </c>
      <c r="L507" s="36">
        <v>2</v>
      </c>
      <c r="M507" s="37">
        <v>85</v>
      </c>
      <c r="N507" s="37" t="s">
        <v>13</v>
      </c>
      <c r="O507" s="42">
        <f t="shared" si="113"/>
        <v>136</v>
      </c>
      <c r="P507" s="141"/>
    </row>
    <row r="508" spans="1:16" ht="15">
      <c r="A508" s="43"/>
      <c r="B508" s="43"/>
      <c r="C508" s="140"/>
      <c r="D508" s="34" t="s">
        <v>341</v>
      </c>
      <c r="E508" s="35">
        <v>2</v>
      </c>
      <c r="F508" s="37">
        <v>94</v>
      </c>
      <c r="G508" s="37" t="s">
        <v>7</v>
      </c>
      <c r="H508" s="38">
        <f t="shared" ref="H508:H513" si="114">E508*F508</f>
        <v>188</v>
      </c>
      <c r="I508" s="39"/>
      <c r="J508" s="140"/>
      <c r="K508" s="64" t="s">
        <v>315</v>
      </c>
      <c r="L508" s="40">
        <v>2</v>
      </c>
      <c r="M508" s="40">
        <v>80</v>
      </c>
      <c r="N508" s="45" t="s">
        <v>316</v>
      </c>
      <c r="O508" s="42">
        <f t="shared" si="113"/>
        <v>128</v>
      </c>
      <c r="P508" s="141"/>
    </row>
    <row r="509" spans="1:16" ht="15">
      <c r="A509" s="43"/>
      <c r="B509" s="43"/>
      <c r="C509" s="140"/>
      <c r="D509" s="34" t="s">
        <v>348</v>
      </c>
      <c r="E509" s="36">
        <v>2</v>
      </c>
      <c r="F509" s="36">
        <v>86</v>
      </c>
      <c r="G509" s="41" t="s">
        <v>7</v>
      </c>
      <c r="H509" s="38">
        <f t="shared" si="114"/>
        <v>172</v>
      </c>
      <c r="I509" s="46"/>
      <c r="J509" s="140"/>
      <c r="K509" s="40" t="s">
        <v>302</v>
      </c>
      <c r="L509" s="45">
        <v>2</v>
      </c>
      <c r="M509" s="45">
        <v>87</v>
      </c>
      <c r="N509" s="45" t="s">
        <v>316</v>
      </c>
      <c r="O509" s="42">
        <f t="shared" si="113"/>
        <v>139.20000000000002</v>
      </c>
      <c r="P509" s="141"/>
    </row>
    <row r="510" spans="1:16" ht="15">
      <c r="A510" s="43"/>
      <c r="B510" s="43"/>
      <c r="C510" s="140"/>
      <c r="D510" s="34" t="s">
        <v>16</v>
      </c>
      <c r="E510" s="36">
        <v>2</v>
      </c>
      <c r="F510" s="36">
        <v>93</v>
      </c>
      <c r="G510" s="41" t="s">
        <v>11</v>
      </c>
      <c r="H510" s="38">
        <f t="shared" si="114"/>
        <v>186</v>
      </c>
      <c r="I510" s="39"/>
      <c r="J510" s="140"/>
      <c r="K510" s="40"/>
      <c r="L510" s="45"/>
      <c r="M510" s="45"/>
      <c r="N510" s="45"/>
      <c r="O510" s="42">
        <f t="shared" si="113"/>
        <v>0</v>
      </c>
      <c r="P510" s="141"/>
    </row>
    <row r="511" spans="1:16" ht="15">
      <c r="A511" s="43"/>
      <c r="B511" s="43"/>
      <c r="C511" s="140"/>
      <c r="D511" s="34" t="s">
        <v>350</v>
      </c>
      <c r="E511" s="37">
        <v>2</v>
      </c>
      <c r="F511" s="37">
        <v>88</v>
      </c>
      <c r="G511" s="41" t="s">
        <v>7</v>
      </c>
      <c r="H511" s="38">
        <f t="shared" si="114"/>
        <v>176</v>
      </c>
      <c r="I511" s="39"/>
      <c r="J511" s="140"/>
      <c r="K511" s="40"/>
      <c r="L511" s="45"/>
      <c r="M511" s="45"/>
      <c r="N511" s="45"/>
      <c r="O511" s="42">
        <f t="shared" si="113"/>
        <v>0</v>
      </c>
      <c r="P511" s="141"/>
    </row>
    <row r="512" spans="1:16" ht="15">
      <c r="A512" s="43"/>
      <c r="B512" s="43"/>
      <c r="C512" s="140"/>
      <c r="D512" s="34"/>
      <c r="E512" s="48"/>
      <c r="F512" s="36"/>
      <c r="G512" s="41"/>
      <c r="H512" s="38">
        <f t="shared" si="114"/>
        <v>0</v>
      </c>
      <c r="I512" s="39"/>
      <c r="J512" s="140"/>
      <c r="K512" s="49"/>
      <c r="L512" s="37"/>
      <c r="M512" s="37"/>
      <c r="N512" s="37"/>
      <c r="O512" s="42">
        <f t="shared" si="113"/>
        <v>0</v>
      </c>
      <c r="P512" s="141"/>
    </row>
    <row r="513" spans="1:16" ht="15">
      <c r="A513" s="43"/>
      <c r="B513" s="43"/>
      <c r="C513" s="140"/>
      <c r="D513" s="56"/>
      <c r="E513" s="37"/>
      <c r="F513" s="37"/>
      <c r="G513" s="37"/>
      <c r="H513" s="38">
        <f t="shared" si="114"/>
        <v>0</v>
      </c>
      <c r="I513" s="39"/>
      <c r="J513" s="140"/>
      <c r="K513" s="36"/>
      <c r="L513" s="37"/>
      <c r="M513" s="37"/>
      <c r="N513" s="37"/>
      <c r="O513" s="42">
        <f t="shared" si="113"/>
        <v>0</v>
      </c>
      <c r="P513" s="141"/>
    </row>
    <row r="514" spans="1:16" ht="15.75" thickBot="1">
      <c r="A514" s="50"/>
      <c r="B514" s="50"/>
      <c r="C514" s="51"/>
      <c r="D514" s="52"/>
      <c r="E514" s="53">
        <f>SUM(E504:E513)</f>
        <v>15</v>
      </c>
      <c r="F514" s="53">
        <f>SUM(F504:F513)</f>
        <v>724</v>
      </c>
      <c r="G514" s="53"/>
      <c r="H514" s="54">
        <f>SUM(H504:H513)</f>
        <v>1356</v>
      </c>
      <c r="I514" s="55"/>
      <c r="J514" s="51"/>
      <c r="K514" s="52"/>
      <c r="L514" s="53">
        <f>SUM(L504:L513)</f>
        <v>11</v>
      </c>
      <c r="M514" s="53">
        <f>SUM(M504:M513)</f>
        <v>499</v>
      </c>
      <c r="N514" s="53"/>
      <c r="O514" s="53">
        <f>SUM(O504:O513)</f>
        <v>739.2</v>
      </c>
      <c r="P514" s="142"/>
    </row>
    <row r="515" spans="1:16" ht="15.75" thickTop="1" thickBot="1"/>
    <row r="516" spans="1:16" ht="26.25" thickTop="1">
      <c r="A516" s="27" t="s">
        <v>292</v>
      </c>
      <c r="B516" s="28" t="s">
        <v>293</v>
      </c>
      <c r="C516" s="139"/>
      <c r="D516" s="29" t="s">
        <v>306</v>
      </c>
      <c r="E516" s="29" t="s">
        <v>307</v>
      </c>
      <c r="F516" s="29" t="s">
        <v>308</v>
      </c>
      <c r="G516" s="29"/>
      <c r="H516" s="29" t="s">
        <v>309</v>
      </c>
      <c r="I516" s="30"/>
      <c r="J516" s="139" t="s">
        <v>310</v>
      </c>
      <c r="K516" s="29" t="s">
        <v>306</v>
      </c>
      <c r="L516" s="29" t="s">
        <v>307</v>
      </c>
      <c r="M516" s="29" t="s">
        <v>308</v>
      </c>
      <c r="N516" s="29"/>
      <c r="O516" s="29" t="s">
        <v>311</v>
      </c>
      <c r="P516" s="31" t="s">
        <v>312</v>
      </c>
    </row>
    <row r="517" spans="1:16">
      <c r="A517" s="32">
        <v>40</v>
      </c>
      <c r="B517" s="33">
        <v>21839040</v>
      </c>
      <c r="C517" s="140"/>
      <c r="D517" s="56" t="s">
        <v>347</v>
      </c>
      <c r="E517" s="35">
        <v>2</v>
      </c>
      <c r="F517" s="36">
        <v>85</v>
      </c>
      <c r="G517" s="37" t="s">
        <v>7</v>
      </c>
      <c r="H517" s="38">
        <f t="shared" ref="H517:H519" si="115">E517*F517</f>
        <v>170</v>
      </c>
      <c r="I517" s="39"/>
      <c r="J517" s="140"/>
      <c r="K517" s="34" t="s">
        <v>303</v>
      </c>
      <c r="L517" s="40">
        <v>1</v>
      </c>
      <c r="M517" s="40">
        <v>86</v>
      </c>
      <c r="N517" s="41" t="s">
        <v>9</v>
      </c>
      <c r="O517" s="42">
        <f>L517*M517*0.8</f>
        <v>68.8</v>
      </c>
      <c r="P517" s="141">
        <f>(H527+O527)/(E527+(0.8*L527))</f>
        <v>81.58620689655173</v>
      </c>
    </row>
    <row r="518" spans="1:16" ht="15">
      <c r="A518" s="43"/>
      <c r="B518" s="43"/>
      <c r="C518" s="140"/>
      <c r="D518" s="56" t="s">
        <v>10</v>
      </c>
      <c r="E518" s="44">
        <v>1</v>
      </c>
      <c r="F518" s="45">
        <v>66</v>
      </c>
      <c r="G518" s="45" t="s">
        <v>11</v>
      </c>
      <c r="H518" s="38">
        <f t="shared" si="115"/>
        <v>66</v>
      </c>
      <c r="I518" s="46"/>
      <c r="J518" s="140"/>
      <c r="K518" s="56" t="s">
        <v>301</v>
      </c>
      <c r="L518" s="47">
        <v>2</v>
      </c>
      <c r="M518" s="40">
        <v>83</v>
      </c>
      <c r="N518" s="45" t="s">
        <v>13</v>
      </c>
      <c r="O518" s="42">
        <f t="shared" ref="O518:O526" si="116">L518*M518*0.8</f>
        <v>132.80000000000001</v>
      </c>
      <c r="P518" s="141"/>
    </row>
    <row r="519" spans="1:16" ht="15">
      <c r="A519" s="43"/>
      <c r="B519" s="43"/>
      <c r="C519" s="140"/>
      <c r="D519" s="34" t="s">
        <v>353</v>
      </c>
      <c r="E519" s="47">
        <v>2</v>
      </c>
      <c r="F519" s="40">
        <v>70</v>
      </c>
      <c r="G519" s="45" t="s">
        <v>7</v>
      </c>
      <c r="H519" s="38">
        <f t="shared" si="115"/>
        <v>140</v>
      </c>
      <c r="I519" s="46"/>
      <c r="J519" s="140"/>
      <c r="K519" s="36" t="s">
        <v>6</v>
      </c>
      <c r="L519" s="36">
        <v>2</v>
      </c>
      <c r="M519" s="37">
        <v>87</v>
      </c>
      <c r="N519" s="37" t="s">
        <v>13</v>
      </c>
      <c r="O519" s="42">
        <f t="shared" si="116"/>
        <v>139.20000000000002</v>
      </c>
      <c r="P519" s="141"/>
    </row>
    <row r="520" spans="1:16" ht="15">
      <c r="A520" s="43"/>
      <c r="B520" s="43"/>
      <c r="C520" s="140"/>
      <c r="D520" s="34" t="s">
        <v>350</v>
      </c>
      <c r="E520" s="35">
        <v>2</v>
      </c>
      <c r="F520" s="36">
        <v>85</v>
      </c>
      <c r="G520" s="37" t="s">
        <v>7</v>
      </c>
      <c r="H520" s="38">
        <f>E520*F520</f>
        <v>170</v>
      </c>
      <c r="I520" s="46"/>
      <c r="J520" s="140"/>
      <c r="K520" s="36" t="s">
        <v>12</v>
      </c>
      <c r="L520" s="36">
        <v>2</v>
      </c>
      <c r="M520" s="37">
        <v>85</v>
      </c>
      <c r="N520" s="37" t="s">
        <v>13</v>
      </c>
      <c r="O520" s="42">
        <f t="shared" si="116"/>
        <v>136</v>
      </c>
      <c r="P520" s="141"/>
    </row>
    <row r="521" spans="1:16" ht="15">
      <c r="A521" s="43"/>
      <c r="B521" s="43"/>
      <c r="C521" s="140"/>
      <c r="D521" s="34" t="s">
        <v>19</v>
      </c>
      <c r="E521" s="35">
        <v>1</v>
      </c>
      <c r="F521" s="37">
        <v>80</v>
      </c>
      <c r="G521" s="37" t="s">
        <v>11</v>
      </c>
      <c r="H521" s="38">
        <f t="shared" ref="H521:H526" si="117">E521*F521</f>
        <v>80</v>
      </c>
      <c r="I521" s="39"/>
      <c r="J521" s="140"/>
      <c r="K521" s="64" t="s">
        <v>323</v>
      </c>
      <c r="L521" s="40">
        <v>2</v>
      </c>
      <c r="M521" s="40">
        <v>90</v>
      </c>
      <c r="N521" s="45" t="s">
        <v>13</v>
      </c>
      <c r="O521" s="42">
        <f t="shared" si="116"/>
        <v>144</v>
      </c>
      <c r="P521" s="141"/>
    </row>
    <row r="522" spans="1:16" ht="15">
      <c r="A522" s="43"/>
      <c r="B522" s="43"/>
      <c r="C522" s="140"/>
      <c r="D522" s="34" t="s">
        <v>352</v>
      </c>
      <c r="E522" s="36">
        <v>2</v>
      </c>
      <c r="F522" s="36">
        <v>96</v>
      </c>
      <c r="G522" s="41" t="s">
        <v>7</v>
      </c>
      <c r="H522" s="38">
        <f t="shared" si="117"/>
        <v>192</v>
      </c>
      <c r="I522" s="46"/>
      <c r="J522" s="140"/>
      <c r="K522" s="40"/>
      <c r="L522" s="45"/>
      <c r="M522" s="45"/>
      <c r="N522" s="45"/>
      <c r="O522" s="42">
        <f t="shared" si="116"/>
        <v>0</v>
      </c>
      <c r="P522" s="141"/>
    </row>
    <row r="523" spans="1:16" ht="15">
      <c r="A523" s="43"/>
      <c r="B523" s="43"/>
      <c r="C523" s="140"/>
      <c r="D523" s="34" t="s">
        <v>348</v>
      </c>
      <c r="E523" s="36">
        <v>2</v>
      </c>
      <c r="F523" s="36">
        <v>78</v>
      </c>
      <c r="G523" s="41" t="s">
        <v>7</v>
      </c>
      <c r="H523" s="38">
        <f t="shared" si="117"/>
        <v>156</v>
      </c>
      <c r="I523" s="39"/>
      <c r="J523" s="140"/>
      <c r="K523" s="40"/>
      <c r="L523" s="45"/>
      <c r="M523" s="45"/>
      <c r="N523" s="45"/>
      <c r="O523" s="42">
        <f t="shared" si="116"/>
        <v>0</v>
      </c>
      <c r="P523" s="141"/>
    </row>
    <row r="524" spans="1:16" ht="15">
      <c r="A524" s="43"/>
      <c r="B524" s="43"/>
      <c r="C524" s="140"/>
      <c r="D524" s="34" t="s">
        <v>341</v>
      </c>
      <c r="E524" s="37">
        <v>2</v>
      </c>
      <c r="F524" s="37">
        <v>62</v>
      </c>
      <c r="G524" s="41" t="s">
        <v>7</v>
      </c>
      <c r="H524" s="38">
        <f t="shared" si="117"/>
        <v>124</v>
      </c>
      <c r="I524" s="39"/>
      <c r="J524" s="140"/>
      <c r="K524" s="40"/>
      <c r="L524" s="45"/>
      <c r="M524" s="45"/>
      <c r="N524" s="45"/>
      <c r="O524" s="42">
        <f t="shared" si="116"/>
        <v>0</v>
      </c>
      <c r="P524" s="141"/>
    </row>
    <row r="525" spans="1:16" ht="15">
      <c r="A525" s="43"/>
      <c r="B525" s="43"/>
      <c r="C525" s="140"/>
      <c r="D525" s="34" t="s">
        <v>16</v>
      </c>
      <c r="E525" s="48">
        <v>2</v>
      </c>
      <c r="F525" s="36">
        <v>87</v>
      </c>
      <c r="G525" s="41" t="s">
        <v>11</v>
      </c>
      <c r="H525" s="38">
        <f t="shared" si="117"/>
        <v>174</v>
      </c>
      <c r="I525" s="39"/>
      <c r="J525" s="140"/>
      <c r="K525" s="49"/>
      <c r="L525" s="37"/>
      <c r="M525" s="37"/>
      <c r="N525" s="37"/>
      <c r="O525" s="42">
        <f t="shared" si="116"/>
        <v>0</v>
      </c>
      <c r="P525" s="141"/>
    </row>
    <row r="526" spans="1:16" ht="15">
      <c r="A526" s="43"/>
      <c r="B526" s="43"/>
      <c r="C526" s="140"/>
      <c r="D526" s="56"/>
      <c r="E526" s="37"/>
      <c r="F526" s="37"/>
      <c r="G526" s="37"/>
      <c r="H526" s="38">
        <f t="shared" si="117"/>
        <v>0</v>
      </c>
      <c r="I526" s="39"/>
      <c r="J526" s="140"/>
      <c r="K526" s="36"/>
      <c r="L526" s="37"/>
      <c r="M526" s="37"/>
      <c r="N526" s="37"/>
      <c r="O526" s="42">
        <f t="shared" si="116"/>
        <v>0</v>
      </c>
      <c r="P526" s="141"/>
    </row>
    <row r="527" spans="1:16" ht="15.75" thickBot="1">
      <c r="A527" s="50"/>
      <c r="B527" s="50"/>
      <c r="C527" s="51"/>
      <c r="D527" s="52"/>
      <c r="E527" s="53">
        <f>SUM(E517:E526)</f>
        <v>16</v>
      </c>
      <c r="F527" s="53">
        <f>SUM(F517:F526)</f>
        <v>709</v>
      </c>
      <c r="G527" s="53"/>
      <c r="H527" s="54">
        <f>SUM(H517:H526)</f>
        <v>1272</v>
      </c>
      <c r="I527" s="55"/>
      <c r="J527" s="51"/>
      <c r="K527" s="52"/>
      <c r="L527" s="53">
        <f>SUM(L517:L526)</f>
        <v>9</v>
      </c>
      <c r="M527" s="53">
        <f>SUM(M517:M526)</f>
        <v>431</v>
      </c>
      <c r="N527" s="53"/>
      <c r="O527" s="53">
        <f>SUM(O517:O526)</f>
        <v>620.80000000000007</v>
      </c>
      <c r="P527" s="142"/>
    </row>
    <row r="528" spans="1:16" ht="15.75" thickTop="1" thickBot="1"/>
    <row r="529" spans="1:16" ht="26.25" thickTop="1">
      <c r="A529" s="27" t="s">
        <v>292</v>
      </c>
      <c r="B529" s="28" t="s">
        <v>293</v>
      </c>
      <c r="C529" s="139"/>
      <c r="D529" s="29" t="s">
        <v>306</v>
      </c>
      <c r="E529" s="29" t="s">
        <v>307</v>
      </c>
      <c r="F529" s="29" t="s">
        <v>308</v>
      </c>
      <c r="G529" s="29"/>
      <c r="H529" s="29" t="s">
        <v>309</v>
      </c>
      <c r="I529" s="30"/>
      <c r="J529" s="139" t="s">
        <v>310</v>
      </c>
      <c r="K529" s="29" t="s">
        <v>306</v>
      </c>
      <c r="L529" s="29" t="s">
        <v>307</v>
      </c>
      <c r="M529" s="29" t="s">
        <v>308</v>
      </c>
      <c r="N529" s="29"/>
      <c r="O529" s="29" t="s">
        <v>311</v>
      </c>
      <c r="P529" s="31" t="s">
        <v>312</v>
      </c>
    </row>
    <row r="530" spans="1:16">
      <c r="A530" s="32">
        <v>41</v>
      </c>
      <c r="B530" s="33">
        <v>21839041</v>
      </c>
      <c r="C530" s="140"/>
      <c r="D530" s="56" t="s">
        <v>347</v>
      </c>
      <c r="E530" s="35">
        <v>2</v>
      </c>
      <c r="F530" s="36">
        <v>85</v>
      </c>
      <c r="G530" s="37" t="s">
        <v>7</v>
      </c>
      <c r="H530" s="38">
        <f t="shared" ref="H530:H532" si="118">E530*F530</f>
        <v>170</v>
      </c>
      <c r="I530" s="39"/>
      <c r="J530" s="140"/>
      <c r="K530" s="34" t="s">
        <v>301</v>
      </c>
      <c r="L530" s="40">
        <v>2</v>
      </c>
      <c r="M530" s="40">
        <v>86</v>
      </c>
      <c r="N530" s="41" t="s">
        <v>13</v>
      </c>
      <c r="O530" s="42">
        <f>L530*M530*0.8</f>
        <v>137.6</v>
      </c>
      <c r="P530" s="141">
        <f>(H540+O540)/(E540+(0.8*L540))</f>
        <v>87.632478632478637</v>
      </c>
    </row>
    <row r="531" spans="1:16" ht="15">
      <c r="A531" s="43"/>
      <c r="B531" s="43"/>
      <c r="C531" s="140"/>
      <c r="D531" s="56" t="s">
        <v>17</v>
      </c>
      <c r="E531" s="44">
        <v>1</v>
      </c>
      <c r="F531" s="45">
        <v>75</v>
      </c>
      <c r="G531" s="45" t="s">
        <v>11</v>
      </c>
      <c r="H531" s="38">
        <f t="shared" si="118"/>
        <v>75</v>
      </c>
      <c r="I531" s="46"/>
      <c r="J531" s="140"/>
      <c r="K531" s="56" t="s">
        <v>6</v>
      </c>
      <c r="L531" s="47">
        <v>2</v>
      </c>
      <c r="M531" s="40">
        <v>91</v>
      </c>
      <c r="N531" s="45" t="s">
        <v>13</v>
      </c>
      <c r="O531" s="42">
        <f t="shared" ref="O531:O539" si="119">L531*M531*0.8</f>
        <v>145.6</v>
      </c>
      <c r="P531" s="141"/>
    </row>
    <row r="532" spans="1:16" ht="15">
      <c r="A532" s="43"/>
      <c r="B532" s="43"/>
      <c r="C532" s="140"/>
      <c r="D532" s="34" t="s">
        <v>348</v>
      </c>
      <c r="E532" s="47">
        <v>2</v>
      </c>
      <c r="F532" s="40">
        <v>86</v>
      </c>
      <c r="G532" s="45" t="s">
        <v>7</v>
      </c>
      <c r="H532" s="38">
        <f t="shared" si="118"/>
        <v>172</v>
      </c>
      <c r="I532" s="46"/>
      <c r="J532" s="140"/>
      <c r="K532" s="36" t="s">
        <v>12</v>
      </c>
      <c r="L532" s="36">
        <v>2</v>
      </c>
      <c r="M532" s="37">
        <v>86</v>
      </c>
      <c r="N532" s="37" t="s">
        <v>13</v>
      </c>
      <c r="O532" s="42">
        <f t="shared" si="119"/>
        <v>137.6</v>
      </c>
      <c r="P532" s="141"/>
    </row>
    <row r="533" spans="1:16" ht="15">
      <c r="A533" s="43"/>
      <c r="B533" s="43"/>
      <c r="C533" s="140"/>
      <c r="D533" s="34" t="s">
        <v>16</v>
      </c>
      <c r="E533" s="35">
        <v>2</v>
      </c>
      <c r="F533" s="36">
        <v>91</v>
      </c>
      <c r="G533" s="37" t="s">
        <v>11</v>
      </c>
      <c r="H533" s="38">
        <f>E533*F533</f>
        <v>182</v>
      </c>
      <c r="I533" s="46"/>
      <c r="J533" s="140"/>
      <c r="K533" s="36" t="s">
        <v>323</v>
      </c>
      <c r="L533" s="36">
        <v>2</v>
      </c>
      <c r="M533" s="37">
        <v>93</v>
      </c>
      <c r="N533" s="37" t="s">
        <v>13</v>
      </c>
      <c r="O533" s="42">
        <f t="shared" si="119"/>
        <v>148.80000000000001</v>
      </c>
      <c r="P533" s="141"/>
    </row>
    <row r="534" spans="1:16" ht="15">
      <c r="A534" s="43"/>
      <c r="B534" s="43"/>
      <c r="C534" s="140"/>
      <c r="D534" s="34" t="s">
        <v>341</v>
      </c>
      <c r="E534" s="35">
        <v>2</v>
      </c>
      <c r="F534" s="37">
        <v>91</v>
      </c>
      <c r="G534" s="37" t="s">
        <v>7</v>
      </c>
      <c r="H534" s="38">
        <f t="shared" ref="H534:H539" si="120">E534*F534</f>
        <v>182</v>
      </c>
      <c r="I534" s="39"/>
      <c r="J534" s="140"/>
      <c r="K534" s="64"/>
      <c r="L534" s="40"/>
      <c r="M534" s="40"/>
      <c r="N534" s="45"/>
      <c r="O534" s="42">
        <f t="shared" si="119"/>
        <v>0</v>
      </c>
      <c r="P534" s="141"/>
    </row>
    <row r="535" spans="1:16" ht="15">
      <c r="A535" s="43"/>
      <c r="B535" s="43"/>
      <c r="C535" s="140"/>
      <c r="D535" s="34" t="s">
        <v>352</v>
      </c>
      <c r="E535" s="36">
        <v>2</v>
      </c>
      <c r="F535" s="36">
        <v>90</v>
      </c>
      <c r="G535" s="41" t="s">
        <v>7</v>
      </c>
      <c r="H535" s="38">
        <f t="shared" si="120"/>
        <v>180</v>
      </c>
      <c r="I535" s="46"/>
      <c r="J535" s="140"/>
      <c r="K535" s="40"/>
      <c r="L535" s="45"/>
      <c r="M535" s="45"/>
      <c r="N535" s="45"/>
      <c r="O535" s="42">
        <f t="shared" si="119"/>
        <v>0</v>
      </c>
      <c r="P535" s="141"/>
    </row>
    <row r="536" spans="1:16" ht="15">
      <c r="A536" s="43"/>
      <c r="B536" s="43"/>
      <c r="C536" s="140"/>
      <c r="D536" s="34" t="s">
        <v>10</v>
      </c>
      <c r="E536" s="36">
        <v>1</v>
      </c>
      <c r="F536" s="36">
        <v>75</v>
      </c>
      <c r="G536" s="41" t="s">
        <v>11</v>
      </c>
      <c r="H536" s="38">
        <f t="shared" si="120"/>
        <v>75</v>
      </c>
      <c r="I536" s="39"/>
      <c r="J536" s="140"/>
      <c r="K536" s="40"/>
      <c r="L536" s="45"/>
      <c r="M536" s="45"/>
      <c r="N536" s="45"/>
      <c r="O536" s="42">
        <f t="shared" si="119"/>
        <v>0</v>
      </c>
      <c r="P536" s="141"/>
    </row>
    <row r="537" spans="1:16" ht="15">
      <c r="A537" s="43"/>
      <c r="B537" s="43"/>
      <c r="C537" s="140"/>
      <c r="D537" s="34" t="s">
        <v>353</v>
      </c>
      <c r="E537" s="37">
        <v>2</v>
      </c>
      <c r="F537" s="37">
        <v>90</v>
      </c>
      <c r="G537" s="41" t="s">
        <v>7</v>
      </c>
      <c r="H537" s="38">
        <f t="shared" si="120"/>
        <v>180</v>
      </c>
      <c r="I537" s="39"/>
      <c r="J537" s="140"/>
      <c r="K537" s="40"/>
      <c r="L537" s="45"/>
      <c r="M537" s="45"/>
      <c r="N537" s="45"/>
      <c r="O537" s="42">
        <f t="shared" si="119"/>
        <v>0</v>
      </c>
      <c r="P537" s="141"/>
    </row>
    <row r="538" spans="1:16" ht="15">
      <c r="A538" s="43"/>
      <c r="B538" s="43"/>
      <c r="C538" s="140"/>
      <c r="D538" s="34" t="s">
        <v>19</v>
      </c>
      <c r="E538" s="48">
        <v>1</v>
      </c>
      <c r="F538" s="36">
        <v>85</v>
      </c>
      <c r="G538" s="41" t="s">
        <v>11</v>
      </c>
      <c r="H538" s="38">
        <f t="shared" si="120"/>
        <v>85</v>
      </c>
      <c r="I538" s="39"/>
      <c r="J538" s="140"/>
      <c r="K538" s="49"/>
      <c r="L538" s="37"/>
      <c r="M538" s="37"/>
      <c r="N538" s="37"/>
      <c r="O538" s="42">
        <f t="shared" si="119"/>
        <v>0</v>
      </c>
      <c r="P538" s="141"/>
    </row>
    <row r="539" spans="1:16" ht="15">
      <c r="A539" s="43"/>
      <c r="B539" s="43"/>
      <c r="C539" s="140"/>
      <c r="D539" s="56" t="s">
        <v>350</v>
      </c>
      <c r="E539" s="37">
        <v>2</v>
      </c>
      <c r="F539" s="37">
        <v>90</v>
      </c>
      <c r="G539" s="37" t="s">
        <v>7</v>
      </c>
      <c r="H539" s="38">
        <f t="shared" si="120"/>
        <v>180</v>
      </c>
      <c r="I539" s="39"/>
      <c r="J539" s="140"/>
      <c r="K539" s="36"/>
      <c r="L539" s="37"/>
      <c r="M539" s="37"/>
      <c r="N539" s="37"/>
      <c r="O539" s="42">
        <f t="shared" si="119"/>
        <v>0</v>
      </c>
      <c r="P539" s="141"/>
    </row>
    <row r="540" spans="1:16" ht="15.75" thickBot="1">
      <c r="A540" s="50"/>
      <c r="B540" s="50"/>
      <c r="C540" s="51"/>
      <c r="D540" s="52"/>
      <c r="E540" s="53">
        <f>SUM(E530:E539)</f>
        <v>17</v>
      </c>
      <c r="F540" s="53">
        <f>SUM(F530:F539)</f>
        <v>858</v>
      </c>
      <c r="G540" s="53"/>
      <c r="H540" s="54">
        <f>SUM(H530:H539)</f>
        <v>1481</v>
      </c>
      <c r="I540" s="55"/>
      <c r="J540" s="51"/>
      <c r="K540" s="52"/>
      <c r="L540" s="53">
        <f>SUM(L530:L539)</f>
        <v>8</v>
      </c>
      <c r="M540" s="53">
        <f>SUM(M530:M539)</f>
        <v>356</v>
      </c>
      <c r="N540" s="53"/>
      <c r="O540" s="53">
        <f>SUM(O530:O539)</f>
        <v>569.59999999999991</v>
      </c>
      <c r="P540" s="142"/>
    </row>
    <row r="541" spans="1:16" ht="15.75" thickTop="1" thickBot="1"/>
    <row r="542" spans="1:16" ht="26.25" thickTop="1">
      <c r="A542" s="27" t="s">
        <v>292</v>
      </c>
      <c r="B542" s="28" t="s">
        <v>293</v>
      </c>
      <c r="C542" s="139"/>
      <c r="D542" s="29" t="s">
        <v>306</v>
      </c>
      <c r="E542" s="29" t="s">
        <v>307</v>
      </c>
      <c r="F542" s="29" t="s">
        <v>308</v>
      </c>
      <c r="G542" s="29"/>
      <c r="H542" s="29" t="s">
        <v>309</v>
      </c>
      <c r="I542" s="30"/>
      <c r="J542" s="139" t="s">
        <v>310</v>
      </c>
      <c r="K542" s="29" t="s">
        <v>306</v>
      </c>
      <c r="L542" s="29" t="s">
        <v>307</v>
      </c>
      <c r="M542" s="29" t="s">
        <v>308</v>
      </c>
      <c r="N542" s="29"/>
      <c r="O542" s="29" t="s">
        <v>311</v>
      </c>
      <c r="P542" s="31" t="s">
        <v>312</v>
      </c>
    </row>
    <row r="543" spans="1:16">
      <c r="A543" s="32">
        <v>42</v>
      </c>
      <c r="B543" s="33">
        <v>21839042</v>
      </c>
      <c r="C543" s="140"/>
      <c r="D543" s="56" t="s">
        <v>352</v>
      </c>
      <c r="E543" s="35">
        <v>2</v>
      </c>
      <c r="F543" s="36">
        <v>92</v>
      </c>
      <c r="G543" s="37" t="s">
        <v>7</v>
      </c>
      <c r="H543" s="38">
        <f t="shared" ref="H543:H545" si="121">E543*F543</f>
        <v>184</v>
      </c>
      <c r="I543" s="39"/>
      <c r="J543" s="140"/>
      <c r="K543" s="34" t="s">
        <v>301</v>
      </c>
      <c r="L543" s="40">
        <v>2</v>
      </c>
      <c r="M543" s="40">
        <v>85</v>
      </c>
      <c r="N543" s="41" t="s">
        <v>13</v>
      </c>
      <c r="O543" s="42">
        <f>L543*M543*0.8</f>
        <v>136</v>
      </c>
      <c r="P543" s="141">
        <f>(H553+O553)/(E553+(0.8*L553))</f>
        <v>82.827586206896555</v>
      </c>
    </row>
    <row r="544" spans="1:16" ht="15">
      <c r="A544" s="43"/>
      <c r="B544" s="43"/>
      <c r="C544" s="140"/>
      <c r="D544" s="56" t="s">
        <v>347</v>
      </c>
      <c r="E544" s="44">
        <v>2</v>
      </c>
      <c r="F544" s="45">
        <v>88</v>
      </c>
      <c r="G544" s="45" t="s">
        <v>7</v>
      </c>
      <c r="H544" s="38">
        <f t="shared" si="121"/>
        <v>176</v>
      </c>
      <c r="I544" s="46"/>
      <c r="J544" s="140"/>
      <c r="K544" s="56" t="s">
        <v>6</v>
      </c>
      <c r="L544" s="47">
        <v>2</v>
      </c>
      <c r="M544" s="40">
        <v>97</v>
      </c>
      <c r="N544" s="45" t="s">
        <v>13</v>
      </c>
      <c r="O544" s="42">
        <f t="shared" ref="O544:O552" si="122">L544*M544*0.8</f>
        <v>155.20000000000002</v>
      </c>
      <c r="P544" s="141"/>
    </row>
    <row r="545" spans="1:16" ht="15">
      <c r="A545" s="43"/>
      <c r="B545" s="43"/>
      <c r="C545" s="140"/>
      <c r="D545" s="34" t="s">
        <v>348</v>
      </c>
      <c r="E545" s="47">
        <v>2</v>
      </c>
      <c r="F545" s="40">
        <v>83</v>
      </c>
      <c r="G545" s="45" t="s">
        <v>7</v>
      </c>
      <c r="H545" s="38">
        <f t="shared" si="121"/>
        <v>166</v>
      </c>
      <c r="I545" s="46"/>
      <c r="J545" s="140"/>
      <c r="K545" s="36" t="s">
        <v>315</v>
      </c>
      <c r="L545" s="36">
        <v>2</v>
      </c>
      <c r="M545" s="37">
        <v>80</v>
      </c>
      <c r="N545" s="37" t="s">
        <v>13</v>
      </c>
      <c r="O545" s="42">
        <f t="shared" si="122"/>
        <v>128</v>
      </c>
      <c r="P545" s="141"/>
    </row>
    <row r="546" spans="1:16" ht="15">
      <c r="A546" s="43"/>
      <c r="B546" s="43"/>
      <c r="C546" s="140"/>
      <c r="D546" s="34" t="s">
        <v>19</v>
      </c>
      <c r="E546" s="35">
        <v>1</v>
      </c>
      <c r="F546" s="36">
        <v>84</v>
      </c>
      <c r="G546" s="37" t="s">
        <v>11</v>
      </c>
      <c r="H546" s="38">
        <f>E546*F546</f>
        <v>84</v>
      </c>
      <c r="I546" s="46"/>
      <c r="J546" s="140"/>
      <c r="K546" s="36" t="s">
        <v>12</v>
      </c>
      <c r="L546" s="36">
        <v>2</v>
      </c>
      <c r="M546" s="37">
        <v>85</v>
      </c>
      <c r="N546" s="37" t="s">
        <v>13</v>
      </c>
      <c r="O546" s="42">
        <f t="shared" si="122"/>
        <v>136</v>
      </c>
      <c r="P546" s="141"/>
    </row>
    <row r="547" spans="1:16" ht="15">
      <c r="A547" s="43"/>
      <c r="B547" s="43"/>
      <c r="C547" s="140"/>
      <c r="D547" s="34" t="s">
        <v>350</v>
      </c>
      <c r="E547" s="35">
        <v>2</v>
      </c>
      <c r="F547" s="37">
        <v>80</v>
      </c>
      <c r="G547" s="37" t="s">
        <v>7</v>
      </c>
      <c r="H547" s="38">
        <f t="shared" ref="H547:H552" si="123">E547*F547</f>
        <v>160</v>
      </c>
      <c r="I547" s="39"/>
      <c r="J547" s="140"/>
      <c r="K547" s="64" t="s">
        <v>334</v>
      </c>
      <c r="L547" s="40">
        <v>1</v>
      </c>
      <c r="M547" s="40">
        <v>63</v>
      </c>
      <c r="N547" s="45" t="s">
        <v>9</v>
      </c>
      <c r="O547" s="42">
        <f t="shared" si="122"/>
        <v>50.400000000000006</v>
      </c>
      <c r="P547" s="141"/>
    </row>
    <row r="548" spans="1:16" ht="15">
      <c r="A548" s="43"/>
      <c r="B548" s="43"/>
      <c r="C548" s="140"/>
      <c r="D548" s="34" t="s">
        <v>10</v>
      </c>
      <c r="E548" s="36">
        <v>1</v>
      </c>
      <c r="F548" s="36">
        <v>70</v>
      </c>
      <c r="G548" s="41" t="s">
        <v>11</v>
      </c>
      <c r="H548" s="38">
        <f t="shared" si="123"/>
        <v>70</v>
      </c>
      <c r="I548" s="46"/>
      <c r="J548" s="140"/>
      <c r="K548" s="40"/>
      <c r="L548" s="45"/>
      <c r="M548" s="45"/>
      <c r="N548" s="45"/>
      <c r="O548" s="42">
        <f t="shared" si="122"/>
        <v>0</v>
      </c>
      <c r="P548" s="141"/>
    </row>
    <row r="549" spans="1:16" ht="15">
      <c r="A549" s="43"/>
      <c r="B549" s="43"/>
      <c r="C549" s="140"/>
      <c r="D549" s="34" t="s">
        <v>353</v>
      </c>
      <c r="E549" s="36">
        <v>2</v>
      </c>
      <c r="F549" s="36">
        <v>70</v>
      </c>
      <c r="G549" s="41" t="s">
        <v>7</v>
      </c>
      <c r="H549" s="38">
        <f t="shared" si="123"/>
        <v>140</v>
      </c>
      <c r="I549" s="39"/>
      <c r="J549" s="140"/>
      <c r="K549" s="40"/>
      <c r="L549" s="45"/>
      <c r="M549" s="45"/>
      <c r="N549" s="45"/>
      <c r="O549" s="42">
        <f t="shared" si="122"/>
        <v>0</v>
      </c>
      <c r="P549" s="141"/>
    </row>
    <row r="550" spans="1:16" ht="15">
      <c r="A550" s="43"/>
      <c r="B550" s="43"/>
      <c r="C550" s="140"/>
      <c r="D550" s="34" t="s">
        <v>341</v>
      </c>
      <c r="E550" s="37">
        <v>2</v>
      </c>
      <c r="F550" s="37">
        <v>83</v>
      </c>
      <c r="G550" s="41" t="s">
        <v>7</v>
      </c>
      <c r="H550" s="38">
        <f t="shared" si="123"/>
        <v>166</v>
      </c>
      <c r="I550" s="39"/>
      <c r="J550" s="140"/>
      <c r="K550" s="40"/>
      <c r="L550" s="45"/>
      <c r="M550" s="45"/>
      <c r="N550" s="45"/>
      <c r="O550" s="42">
        <f t="shared" si="122"/>
        <v>0</v>
      </c>
      <c r="P550" s="141"/>
    </row>
    <row r="551" spans="1:16" ht="15">
      <c r="A551" s="43"/>
      <c r="B551" s="43"/>
      <c r="C551" s="140"/>
      <c r="D551" s="34" t="s">
        <v>16</v>
      </c>
      <c r="E551" s="48">
        <v>2</v>
      </c>
      <c r="F551" s="36">
        <v>85</v>
      </c>
      <c r="G551" s="41" t="s">
        <v>11</v>
      </c>
      <c r="H551" s="38">
        <f t="shared" si="123"/>
        <v>170</v>
      </c>
      <c r="I551" s="39"/>
      <c r="J551" s="140"/>
      <c r="K551" s="49"/>
      <c r="L551" s="37"/>
      <c r="M551" s="37"/>
      <c r="N551" s="37"/>
      <c r="O551" s="42">
        <f t="shared" si="122"/>
        <v>0</v>
      </c>
      <c r="P551" s="141"/>
    </row>
    <row r="552" spans="1:16" ht="15">
      <c r="A552" s="43"/>
      <c r="B552" s="43"/>
      <c r="C552" s="140"/>
      <c r="D552" s="56"/>
      <c r="E552" s="37"/>
      <c r="F552" s="37"/>
      <c r="G552" s="37"/>
      <c r="H552" s="38">
        <f t="shared" si="123"/>
        <v>0</v>
      </c>
      <c r="I552" s="39"/>
      <c r="J552" s="140"/>
      <c r="K552" s="36"/>
      <c r="L552" s="37"/>
      <c r="M552" s="37"/>
      <c r="N552" s="37"/>
      <c r="O552" s="42">
        <f t="shared" si="122"/>
        <v>0</v>
      </c>
      <c r="P552" s="141"/>
    </row>
    <row r="553" spans="1:16" ht="15.75" thickBot="1">
      <c r="A553" s="50"/>
      <c r="B553" s="50"/>
      <c r="C553" s="51"/>
      <c r="D553" s="52"/>
      <c r="E553" s="53">
        <f>SUM(E543:E552)</f>
        <v>16</v>
      </c>
      <c r="F553" s="53">
        <f>SUM(F543:F552)</f>
        <v>735</v>
      </c>
      <c r="G553" s="53"/>
      <c r="H553" s="54">
        <f>SUM(H543:H552)</f>
        <v>1316</v>
      </c>
      <c r="I553" s="55"/>
      <c r="J553" s="51"/>
      <c r="K553" s="52"/>
      <c r="L553" s="53">
        <f>SUM(L543:L552)</f>
        <v>9</v>
      </c>
      <c r="M553" s="53">
        <f>SUM(M543:M552)</f>
        <v>410</v>
      </c>
      <c r="N553" s="53"/>
      <c r="O553" s="53">
        <f>SUM(O543:O552)</f>
        <v>605.6</v>
      </c>
      <c r="P553" s="142"/>
    </row>
    <row r="554" spans="1:16" ht="15.75" thickTop="1" thickBot="1"/>
    <row r="555" spans="1:16" ht="26.25" thickTop="1">
      <c r="A555" s="27" t="s">
        <v>292</v>
      </c>
      <c r="B555" s="28" t="s">
        <v>293</v>
      </c>
      <c r="C555" s="139"/>
      <c r="D555" s="29" t="s">
        <v>306</v>
      </c>
      <c r="E555" s="29" t="s">
        <v>307</v>
      </c>
      <c r="F555" s="29" t="s">
        <v>308</v>
      </c>
      <c r="G555" s="29"/>
      <c r="H555" s="29" t="s">
        <v>309</v>
      </c>
      <c r="I555" s="30"/>
      <c r="J555" s="139" t="s">
        <v>310</v>
      </c>
      <c r="K555" s="29" t="s">
        <v>306</v>
      </c>
      <c r="L555" s="29" t="s">
        <v>307</v>
      </c>
      <c r="M555" s="29" t="s">
        <v>308</v>
      </c>
      <c r="N555" s="29"/>
      <c r="O555" s="29" t="s">
        <v>311</v>
      </c>
      <c r="P555" s="31" t="s">
        <v>312</v>
      </c>
    </row>
    <row r="556" spans="1:16">
      <c r="A556" s="32">
        <v>43</v>
      </c>
      <c r="B556" s="33">
        <v>21839043</v>
      </c>
      <c r="C556" s="140"/>
      <c r="D556" s="56" t="s">
        <v>352</v>
      </c>
      <c r="E556" s="35">
        <v>2</v>
      </c>
      <c r="F556" s="36">
        <v>92</v>
      </c>
      <c r="G556" s="37" t="s">
        <v>7</v>
      </c>
      <c r="H556" s="38">
        <f t="shared" ref="H556:H558" si="124">E556*F556</f>
        <v>184</v>
      </c>
      <c r="I556" s="39"/>
      <c r="J556" s="140"/>
      <c r="K556" s="34" t="s">
        <v>303</v>
      </c>
      <c r="L556" s="40">
        <v>1</v>
      </c>
      <c r="M556" s="40">
        <v>86</v>
      </c>
      <c r="N556" s="41" t="s">
        <v>9</v>
      </c>
      <c r="O556" s="42">
        <f>L556*M556*0.8</f>
        <v>68.8</v>
      </c>
      <c r="P556" s="141">
        <f>(H566+O566)/(E566+(0.8*L566))</f>
        <v>86.165289256198349</v>
      </c>
    </row>
    <row r="557" spans="1:16" ht="15">
      <c r="A557" s="43"/>
      <c r="B557" s="43"/>
      <c r="C557" s="140"/>
      <c r="D557" s="56" t="s">
        <v>19</v>
      </c>
      <c r="E557" s="44">
        <v>1</v>
      </c>
      <c r="F557" s="45">
        <v>80</v>
      </c>
      <c r="G557" s="45" t="s">
        <v>11</v>
      </c>
      <c r="H557" s="38">
        <f t="shared" si="124"/>
        <v>80</v>
      </c>
      <c r="I557" s="46"/>
      <c r="J557" s="140"/>
      <c r="K557" s="56" t="s">
        <v>12</v>
      </c>
      <c r="L557" s="47">
        <v>2</v>
      </c>
      <c r="M557" s="40">
        <v>85</v>
      </c>
      <c r="N557" s="45" t="s">
        <v>13</v>
      </c>
      <c r="O557" s="42">
        <f t="shared" ref="O557:O565" si="125">L557*M557*0.8</f>
        <v>136</v>
      </c>
      <c r="P557" s="141"/>
    </row>
    <row r="558" spans="1:16" ht="15">
      <c r="A558" s="43"/>
      <c r="B558" s="43"/>
      <c r="C558" s="140"/>
      <c r="D558" s="34" t="s">
        <v>10</v>
      </c>
      <c r="E558" s="47">
        <v>1</v>
      </c>
      <c r="F558" s="40">
        <v>75</v>
      </c>
      <c r="G558" s="45" t="s">
        <v>11</v>
      </c>
      <c r="H558" s="38">
        <f t="shared" si="124"/>
        <v>75</v>
      </c>
      <c r="I558" s="46"/>
      <c r="J558" s="140"/>
      <c r="K558" s="36" t="s">
        <v>6</v>
      </c>
      <c r="L558" s="36">
        <v>2</v>
      </c>
      <c r="M558" s="37">
        <v>95</v>
      </c>
      <c r="N558" s="37" t="s">
        <v>13</v>
      </c>
      <c r="O558" s="42">
        <f t="shared" si="125"/>
        <v>152</v>
      </c>
      <c r="P558" s="141"/>
    </row>
    <row r="559" spans="1:16" ht="15">
      <c r="A559" s="43"/>
      <c r="B559" s="43"/>
      <c r="C559" s="140"/>
      <c r="D559" s="34" t="s">
        <v>353</v>
      </c>
      <c r="E559" s="35">
        <v>2</v>
      </c>
      <c r="F559" s="36">
        <v>80</v>
      </c>
      <c r="G559" s="37" t="s">
        <v>7</v>
      </c>
      <c r="H559" s="38">
        <f>E559*F559</f>
        <v>160</v>
      </c>
      <c r="I559" s="46"/>
      <c r="J559" s="140"/>
      <c r="K559" s="36" t="s">
        <v>301</v>
      </c>
      <c r="L559" s="36">
        <v>2</v>
      </c>
      <c r="M559" s="37">
        <v>84</v>
      </c>
      <c r="N559" s="37" t="s">
        <v>13</v>
      </c>
      <c r="O559" s="42">
        <f t="shared" si="125"/>
        <v>134.4</v>
      </c>
      <c r="P559" s="141"/>
    </row>
    <row r="560" spans="1:16" ht="15">
      <c r="A560" s="43"/>
      <c r="B560" s="43"/>
      <c r="C560" s="140"/>
      <c r="D560" s="34" t="s">
        <v>350</v>
      </c>
      <c r="E560" s="35">
        <v>2</v>
      </c>
      <c r="F560" s="37">
        <v>86</v>
      </c>
      <c r="G560" s="37" t="s">
        <v>7</v>
      </c>
      <c r="H560" s="38">
        <f t="shared" ref="H560:H565" si="126">E560*F560</f>
        <v>172</v>
      </c>
      <c r="I560" s="39"/>
      <c r="J560" s="140"/>
      <c r="K560" s="64" t="s">
        <v>315</v>
      </c>
      <c r="L560" s="40">
        <v>2</v>
      </c>
      <c r="M560" s="40">
        <v>80</v>
      </c>
      <c r="N560" s="45" t="s">
        <v>13</v>
      </c>
      <c r="O560" s="42">
        <f t="shared" si="125"/>
        <v>128</v>
      </c>
      <c r="P560" s="141"/>
    </row>
    <row r="561" spans="1:16" ht="15">
      <c r="A561" s="43"/>
      <c r="B561" s="43"/>
      <c r="C561" s="140"/>
      <c r="D561" s="34" t="s">
        <v>16</v>
      </c>
      <c r="E561" s="36">
        <v>2</v>
      </c>
      <c r="F561" s="36">
        <v>94</v>
      </c>
      <c r="G561" s="41" t="s">
        <v>11</v>
      </c>
      <c r="H561" s="38">
        <f t="shared" si="126"/>
        <v>188</v>
      </c>
      <c r="I561" s="46"/>
      <c r="J561" s="140"/>
      <c r="K561" s="40"/>
      <c r="L561" s="45"/>
      <c r="M561" s="45"/>
      <c r="N561" s="45"/>
      <c r="O561" s="42">
        <f t="shared" si="125"/>
        <v>0</v>
      </c>
      <c r="P561" s="141"/>
    </row>
    <row r="562" spans="1:16" ht="15">
      <c r="A562" s="43"/>
      <c r="B562" s="43"/>
      <c r="C562" s="140"/>
      <c r="D562" s="34" t="s">
        <v>347</v>
      </c>
      <c r="E562" s="36">
        <v>2</v>
      </c>
      <c r="F562" s="36">
        <v>85</v>
      </c>
      <c r="G562" s="41" t="s">
        <v>7</v>
      </c>
      <c r="H562" s="38">
        <f t="shared" si="126"/>
        <v>170</v>
      </c>
      <c r="I562" s="39"/>
      <c r="J562" s="140"/>
      <c r="K562" s="40"/>
      <c r="L562" s="45"/>
      <c r="M562" s="45"/>
      <c r="N562" s="45"/>
      <c r="O562" s="42">
        <f t="shared" si="125"/>
        <v>0</v>
      </c>
      <c r="P562" s="141"/>
    </row>
    <row r="563" spans="1:16" ht="15">
      <c r="A563" s="43"/>
      <c r="B563" s="43"/>
      <c r="C563" s="140"/>
      <c r="D563" s="34" t="s">
        <v>17</v>
      </c>
      <c r="E563" s="37">
        <v>1</v>
      </c>
      <c r="F563" s="37">
        <v>75</v>
      </c>
      <c r="G563" s="41" t="s">
        <v>11</v>
      </c>
      <c r="H563" s="38">
        <f t="shared" si="126"/>
        <v>75</v>
      </c>
      <c r="I563" s="39"/>
      <c r="J563" s="140"/>
      <c r="K563" s="40"/>
      <c r="L563" s="45"/>
      <c r="M563" s="45"/>
      <c r="N563" s="45"/>
      <c r="O563" s="42">
        <f t="shared" si="125"/>
        <v>0</v>
      </c>
      <c r="P563" s="141"/>
    </row>
    <row r="564" spans="1:16" ht="15">
      <c r="A564" s="43"/>
      <c r="B564" s="43"/>
      <c r="C564" s="140"/>
      <c r="D564" s="34" t="s">
        <v>348</v>
      </c>
      <c r="E564" s="48">
        <v>2</v>
      </c>
      <c r="F564" s="36">
        <v>84</v>
      </c>
      <c r="G564" s="41" t="s">
        <v>7</v>
      </c>
      <c r="H564" s="38">
        <f t="shared" si="126"/>
        <v>168</v>
      </c>
      <c r="I564" s="39"/>
      <c r="J564" s="140"/>
      <c r="K564" s="49"/>
      <c r="L564" s="37"/>
      <c r="M564" s="37"/>
      <c r="N564" s="37"/>
      <c r="O564" s="42">
        <f t="shared" si="125"/>
        <v>0</v>
      </c>
      <c r="P564" s="141"/>
    </row>
    <row r="565" spans="1:16" ht="15">
      <c r="A565" s="43"/>
      <c r="B565" s="43"/>
      <c r="C565" s="140"/>
      <c r="D565" s="56" t="s">
        <v>341</v>
      </c>
      <c r="E565" s="37">
        <v>2</v>
      </c>
      <c r="F565" s="37">
        <v>97</v>
      </c>
      <c r="G565" s="37" t="s">
        <v>7</v>
      </c>
      <c r="H565" s="38">
        <f t="shared" si="126"/>
        <v>194</v>
      </c>
      <c r="I565" s="39"/>
      <c r="J565" s="140"/>
      <c r="K565" s="36"/>
      <c r="L565" s="37"/>
      <c r="M565" s="37"/>
      <c r="N565" s="37"/>
      <c r="O565" s="42">
        <f t="shared" si="125"/>
        <v>0</v>
      </c>
      <c r="P565" s="141"/>
    </row>
    <row r="566" spans="1:16" ht="15.75" thickBot="1">
      <c r="A566" s="50"/>
      <c r="B566" s="50"/>
      <c r="C566" s="51"/>
      <c r="D566" s="52"/>
      <c r="E566" s="53">
        <f>SUM(E556:E565)</f>
        <v>17</v>
      </c>
      <c r="F566" s="53">
        <f>SUM(F556:F565)</f>
        <v>848</v>
      </c>
      <c r="G566" s="53"/>
      <c r="H566" s="54">
        <f>SUM(H556:H565)</f>
        <v>1466</v>
      </c>
      <c r="I566" s="55"/>
      <c r="J566" s="51"/>
      <c r="K566" s="52"/>
      <c r="L566" s="53">
        <f>SUM(L556:L565)</f>
        <v>9</v>
      </c>
      <c r="M566" s="53">
        <f>SUM(M556:M565)</f>
        <v>430</v>
      </c>
      <c r="N566" s="53"/>
      <c r="O566" s="53">
        <f>SUM(O556:O565)</f>
        <v>619.20000000000005</v>
      </c>
      <c r="P566" s="142"/>
    </row>
    <row r="567" spans="1:16" ht="15.75" thickTop="1" thickBot="1"/>
    <row r="568" spans="1:16" ht="26.25" thickTop="1">
      <c r="A568" s="27" t="s">
        <v>292</v>
      </c>
      <c r="B568" s="28" t="s">
        <v>293</v>
      </c>
      <c r="C568" s="139"/>
      <c r="D568" s="29" t="s">
        <v>306</v>
      </c>
      <c r="E568" s="29" t="s">
        <v>307</v>
      </c>
      <c r="F568" s="29" t="s">
        <v>308</v>
      </c>
      <c r="G568" s="29"/>
      <c r="H568" s="29" t="s">
        <v>309</v>
      </c>
      <c r="I568" s="30"/>
      <c r="J568" s="139" t="s">
        <v>310</v>
      </c>
      <c r="K568" s="29" t="s">
        <v>306</v>
      </c>
      <c r="L568" s="29" t="s">
        <v>307</v>
      </c>
      <c r="M568" s="29" t="s">
        <v>308</v>
      </c>
      <c r="N568" s="29"/>
      <c r="O568" s="29" t="s">
        <v>311</v>
      </c>
      <c r="P568" s="31" t="s">
        <v>312</v>
      </c>
    </row>
    <row r="569" spans="1:16">
      <c r="A569" s="32">
        <v>44</v>
      </c>
      <c r="B569" s="33">
        <v>21839044</v>
      </c>
      <c r="C569" s="140"/>
      <c r="D569" s="56" t="s">
        <v>16</v>
      </c>
      <c r="E569" s="35">
        <v>2</v>
      </c>
      <c r="F569" s="36">
        <v>82</v>
      </c>
      <c r="G569" s="37" t="s">
        <v>11</v>
      </c>
      <c r="H569" s="38">
        <f t="shared" ref="H569:H571" si="127">E569*F569</f>
        <v>164</v>
      </c>
      <c r="I569" s="39"/>
      <c r="J569" s="140"/>
      <c r="K569" s="34" t="s">
        <v>301</v>
      </c>
      <c r="L569" s="40">
        <v>2</v>
      </c>
      <c r="M569" s="40">
        <v>85</v>
      </c>
      <c r="N569" s="41" t="s">
        <v>13</v>
      </c>
      <c r="O569" s="42">
        <f>L569*M569*0.8</f>
        <v>136</v>
      </c>
      <c r="P569" s="141">
        <f>(H579+O579)/(E579+(0.8*L579))</f>
        <v>86.539130434782606</v>
      </c>
    </row>
    <row r="570" spans="1:16" ht="15">
      <c r="A570" s="43"/>
      <c r="B570" s="43"/>
      <c r="C570" s="140"/>
      <c r="D570" s="56" t="s">
        <v>347</v>
      </c>
      <c r="E570" s="44">
        <v>2</v>
      </c>
      <c r="F570" s="45">
        <v>87</v>
      </c>
      <c r="G570" s="45" t="s">
        <v>7</v>
      </c>
      <c r="H570" s="38">
        <f t="shared" si="127"/>
        <v>174</v>
      </c>
      <c r="I570" s="46"/>
      <c r="J570" s="140"/>
      <c r="K570" s="56" t="s">
        <v>315</v>
      </c>
      <c r="L570" s="47">
        <v>2</v>
      </c>
      <c r="M570" s="40">
        <v>80</v>
      </c>
      <c r="N570" s="45" t="s">
        <v>13</v>
      </c>
      <c r="O570" s="42">
        <f t="shared" ref="O570:O578" si="128">L570*M570*0.8</f>
        <v>128</v>
      </c>
      <c r="P570" s="141"/>
    </row>
    <row r="571" spans="1:16" ht="15">
      <c r="A571" s="43"/>
      <c r="B571" s="43"/>
      <c r="C571" s="140"/>
      <c r="D571" s="34" t="s">
        <v>353</v>
      </c>
      <c r="E571" s="47">
        <v>2</v>
      </c>
      <c r="F571" s="40">
        <v>78</v>
      </c>
      <c r="G571" s="45" t="s">
        <v>7</v>
      </c>
      <c r="H571" s="38">
        <f t="shared" si="127"/>
        <v>156</v>
      </c>
      <c r="I571" s="46"/>
      <c r="J571" s="140"/>
      <c r="K571" s="36" t="s">
        <v>342</v>
      </c>
      <c r="L571" s="36">
        <v>2</v>
      </c>
      <c r="M571" s="37">
        <v>95</v>
      </c>
      <c r="N571" s="37" t="s">
        <v>9</v>
      </c>
      <c r="O571" s="42">
        <f t="shared" si="128"/>
        <v>152</v>
      </c>
      <c r="P571" s="141"/>
    </row>
    <row r="572" spans="1:16" ht="15">
      <c r="A572" s="43"/>
      <c r="B572" s="43"/>
      <c r="C572" s="140"/>
      <c r="D572" s="34" t="s">
        <v>350</v>
      </c>
      <c r="E572" s="35">
        <v>2</v>
      </c>
      <c r="F572" s="36">
        <v>90</v>
      </c>
      <c r="G572" s="37" t="s">
        <v>7</v>
      </c>
      <c r="H572" s="38">
        <f>E572*F572</f>
        <v>180</v>
      </c>
      <c r="I572" s="46"/>
      <c r="J572" s="140"/>
      <c r="K572" s="36" t="s">
        <v>12</v>
      </c>
      <c r="L572" s="36">
        <v>2</v>
      </c>
      <c r="M572" s="37">
        <v>85</v>
      </c>
      <c r="N572" s="37" t="s">
        <v>13</v>
      </c>
      <c r="O572" s="42">
        <f t="shared" si="128"/>
        <v>136</v>
      </c>
      <c r="P572" s="141"/>
    </row>
    <row r="573" spans="1:16" ht="15">
      <c r="A573" s="43"/>
      <c r="B573" s="43"/>
      <c r="C573" s="140"/>
      <c r="D573" s="34" t="s">
        <v>352</v>
      </c>
      <c r="E573" s="35">
        <v>2</v>
      </c>
      <c r="F573" s="37">
        <v>95</v>
      </c>
      <c r="G573" s="37" t="s">
        <v>7</v>
      </c>
      <c r="H573" s="38">
        <f t="shared" ref="H573:H578" si="129">E573*F573</f>
        <v>190</v>
      </c>
      <c r="I573" s="39"/>
      <c r="J573" s="140"/>
      <c r="K573" s="64" t="s">
        <v>6</v>
      </c>
      <c r="L573" s="40">
        <v>2</v>
      </c>
      <c r="M573" s="40">
        <v>89</v>
      </c>
      <c r="N573" s="45" t="s">
        <v>13</v>
      </c>
      <c r="O573" s="42">
        <f t="shared" si="128"/>
        <v>142.4</v>
      </c>
      <c r="P573" s="141"/>
    </row>
    <row r="574" spans="1:16" ht="15">
      <c r="A574" s="43"/>
      <c r="B574" s="43"/>
      <c r="C574" s="140"/>
      <c r="D574" s="34" t="s">
        <v>348</v>
      </c>
      <c r="E574" s="36">
        <v>2</v>
      </c>
      <c r="F574" s="36">
        <v>85</v>
      </c>
      <c r="G574" s="41" t="s">
        <v>7</v>
      </c>
      <c r="H574" s="38">
        <f t="shared" si="129"/>
        <v>170</v>
      </c>
      <c r="I574" s="46"/>
      <c r="J574" s="140"/>
      <c r="K574" s="40"/>
      <c r="L574" s="45"/>
      <c r="M574" s="45"/>
      <c r="N574" s="45"/>
      <c r="O574" s="42">
        <f t="shared" si="128"/>
        <v>0</v>
      </c>
      <c r="P574" s="141"/>
    </row>
    <row r="575" spans="1:16" ht="15">
      <c r="A575" s="43"/>
      <c r="B575" s="43"/>
      <c r="C575" s="140"/>
      <c r="D575" s="34" t="s">
        <v>19</v>
      </c>
      <c r="E575" s="36">
        <v>1</v>
      </c>
      <c r="F575" s="36">
        <v>84</v>
      </c>
      <c r="G575" s="41" t="s">
        <v>11</v>
      </c>
      <c r="H575" s="38">
        <f t="shared" si="129"/>
        <v>84</v>
      </c>
      <c r="I575" s="39"/>
      <c r="J575" s="140"/>
      <c r="K575" s="40"/>
      <c r="L575" s="45"/>
      <c r="M575" s="45"/>
      <c r="N575" s="45"/>
      <c r="O575" s="42">
        <f t="shared" si="128"/>
        <v>0</v>
      </c>
      <c r="P575" s="141"/>
    </row>
    <row r="576" spans="1:16" ht="15">
      <c r="A576" s="43"/>
      <c r="B576" s="43"/>
      <c r="C576" s="140"/>
      <c r="D576" s="34" t="s">
        <v>341</v>
      </c>
      <c r="E576" s="37">
        <v>2</v>
      </c>
      <c r="F576" s="37">
        <v>89</v>
      </c>
      <c r="G576" s="41" t="s">
        <v>7</v>
      </c>
      <c r="H576" s="38">
        <f t="shared" si="129"/>
        <v>178</v>
      </c>
      <c r="I576" s="39"/>
      <c r="J576" s="140"/>
      <c r="K576" s="40"/>
      <c r="L576" s="45"/>
      <c r="M576" s="45"/>
      <c r="N576" s="45"/>
      <c r="O576" s="42">
        <f t="shared" si="128"/>
        <v>0</v>
      </c>
      <c r="P576" s="141"/>
    </row>
    <row r="577" spans="1:16" ht="15">
      <c r="A577" s="43"/>
      <c r="B577" s="43"/>
      <c r="C577" s="140"/>
      <c r="D577" s="34"/>
      <c r="E577" s="48"/>
      <c r="F577" s="36"/>
      <c r="G577" s="41"/>
      <c r="H577" s="38">
        <f t="shared" si="129"/>
        <v>0</v>
      </c>
      <c r="I577" s="39"/>
      <c r="J577" s="140"/>
      <c r="K577" s="49"/>
      <c r="L577" s="37"/>
      <c r="M577" s="37"/>
      <c r="N577" s="37"/>
      <c r="O577" s="42">
        <f t="shared" si="128"/>
        <v>0</v>
      </c>
      <c r="P577" s="141"/>
    </row>
    <row r="578" spans="1:16" ht="15">
      <c r="A578" s="43"/>
      <c r="B578" s="43"/>
      <c r="C578" s="140"/>
      <c r="D578" s="56"/>
      <c r="E578" s="37"/>
      <c r="F578" s="37"/>
      <c r="G578" s="37"/>
      <c r="H578" s="38">
        <f t="shared" si="129"/>
        <v>0</v>
      </c>
      <c r="I578" s="39"/>
      <c r="J578" s="140"/>
      <c r="K578" s="36"/>
      <c r="L578" s="37"/>
      <c r="M578" s="37"/>
      <c r="N578" s="37"/>
      <c r="O578" s="42">
        <f t="shared" si="128"/>
        <v>0</v>
      </c>
      <c r="P578" s="141"/>
    </row>
    <row r="579" spans="1:16" ht="15.75" thickBot="1">
      <c r="A579" s="50"/>
      <c r="B579" s="50"/>
      <c r="C579" s="51"/>
      <c r="D579" s="52"/>
      <c r="E579" s="53">
        <f>SUM(E569:E578)</f>
        <v>15</v>
      </c>
      <c r="F579" s="53">
        <f>SUM(F569:F578)</f>
        <v>690</v>
      </c>
      <c r="G579" s="53"/>
      <c r="H579" s="54">
        <f>SUM(H569:H578)</f>
        <v>1296</v>
      </c>
      <c r="I579" s="55"/>
      <c r="J579" s="51"/>
      <c r="K579" s="52"/>
      <c r="L579" s="53">
        <f>SUM(L569:L578)</f>
        <v>10</v>
      </c>
      <c r="M579" s="53">
        <f>SUM(M569:M578)</f>
        <v>434</v>
      </c>
      <c r="N579" s="53"/>
      <c r="O579" s="53">
        <f>SUM(O569:O578)</f>
        <v>694.4</v>
      </c>
      <c r="P579" s="142"/>
    </row>
    <row r="580" spans="1:16" ht="15.75" thickTop="1" thickBot="1"/>
    <row r="581" spans="1:16" ht="26.25" thickTop="1">
      <c r="A581" s="27" t="s">
        <v>292</v>
      </c>
      <c r="B581" s="28" t="s">
        <v>293</v>
      </c>
      <c r="C581" s="139"/>
      <c r="D581" s="29" t="s">
        <v>306</v>
      </c>
      <c r="E581" s="29" t="s">
        <v>307</v>
      </c>
      <c r="F581" s="29" t="s">
        <v>308</v>
      </c>
      <c r="G581" s="29"/>
      <c r="H581" s="29" t="s">
        <v>309</v>
      </c>
      <c r="I581" s="30"/>
      <c r="J581" s="139" t="s">
        <v>310</v>
      </c>
      <c r="K581" s="29" t="s">
        <v>306</v>
      </c>
      <c r="L581" s="29" t="s">
        <v>307</v>
      </c>
      <c r="M581" s="29" t="s">
        <v>308</v>
      </c>
      <c r="N581" s="29"/>
      <c r="O581" s="29" t="s">
        <v>311</v>
      </c>
      <c r="P581" s="31" t="s">
        <v>312</v>
      </c>
    </row>
    <row r="582" spans="1:16">
      <c r="A582" s="32">
        <v>45</v>
      </c>
      <c r="B582" s="33">
        <v>21839045</v>
      </c>
      <c r="C582" s="140"/>
      <c r="D582" s="56" t="s">
        <v>16</v>
      </c>
      <c r="E582" s="35">
        <v>2</v>
      </c>
      <c r="F582" s="36">
        <v>84</v>
      </c>
      <c r="G582" s="37" t="s">
        <v>11</v>
      </c>
      <c r="H582" s="38">
        <f t="shared" ref="H582:H584" si="130">E582*F582</f>
        <v>168</v>
      </c>
      <c r="I582" s="39"/>
      <c r="J582" s="140"/>
      <c r="K582" s="34" t="s">
        <v>301</v>
      </c>
      <c r="L582" s="40">
        <v>2</v>
      </c>
      <c r="M582" s="40">
        <v>84</v>
      </c>
      <c r="N582" s="41" t="s">
        <v>13</v>
      </c>
      <c r="O582" s="42">
        <f>L582*M582*0.8</f>
        <v>134.4</v>
      </c>
      <c r="P582" s="141">
        <f>(H592+O592)/(E592+(0.8*L592))</f>
        <v>81.954954954954957</v>
      </c>
    </row>
    <row r="583" spans="1:16" ht="15">
      <c r="A583" s="43"/>
      <c r="B583" s="43"/>
      <c r="C583" s="140"/>
      <c r="D583" s="56" t="s">
        <v>347</v>
      </c>
      <c r="E583" s="44">
        <v>2</v>
      </c>
      <c r="F583" s="45">
        <v>85</v>
      </c>
      <c r="G583" s="45" t="s">
        <v>7</v>
      </c>
      <c r="H583" s="38">
        <f t="shared" si="130"/>
        <v>170</v>
      </c>
      <c r="I583" s="46"/>
      <c r="J583" s="140"/>
      <c r="K583" s="56" t="s">
        <v>315</v>
      </c>
      <c r="L583" s="47">
        <v>2</v>
      </c>
      <c r="M583" s="40">
        <v>80</v>
      </c>
      <c r="N583" s="45" t="s">
        <v>13</v>
      </c>
      <c r="O583" s="42">
        <f t="shared" ref="O583:O591" si="131">L583*M583*0.8</f>
        <v>128</v>
      </c>
      <c r="P583" s="141"/>
    </row>
    <row r="584" spans="1:16" ht="15">
      <c r="A584" s="43"/>
      <c r="B584" s="43"/>
      <c r="C584" s="140"/>
      <c r="D584" s="34" t="s">
        <v>353</v>
      </c>
      <c r="E584" s="47">
        <v>2</v>
      </c>
      <c r="F584" s="40">
        <v>68</v>
      </c>
      <c r="G584" s="45" t="s">
        <v>7</v>
      </c>
      <c r="H584" s="38">
        <f t="shared" si="130"/>
        <v>136</v>
      </c>
      <c r="I584" s="46"/>
      <c r="J584" s="140"/>
      <c r="K584" s="36" t="s">
        <v>12</v>
      </c>
      <c r="L584" s="36">
        <v>2</v>
      </c>
      <c r="M584" s="37">
        <v>88</v>
      </c>
      <c r="N584" s="37" t="s">
        <v>13</v>
      </c>
      <c r="O584" s="42">
        <f t="shared" si="131"/>
        <v>140.80000000000001</v>
      </c>
      <c r="P584" s="141"/>
    </row>
    <row r="585" spans="1:16" ht="15">
      <c r="A585" s="43"/>
      <c r="B585" s="43"/>
      <c r="C585" s="140"/>
      <c r="D585" s="34" t="s">
        <v>19</v>
      </c>
      <c r="E585" s="35">
        <v>1</v>
      </c>
      <c r="F585" s="36">
        <v>83</v>
      </c>
      <c r="G585" s="37" t="s">
        <v>11</v>
      </c>
      <c r="H585" s="38">
        <f>E585*F585</f>
        <v>83</v>
      </c>
      <c r="I585" s="46"/>
      <c r="J585" s="140"/>
      <c r="K585" s="36" t="s">
        <v>6</v>
      </c>
      <c r="L585" s="36">
        <v>2</v>
      </c>
      <c r="M585" s="37">
        <v>95</v>
      </c>
      <c r="N585" s="37" t="s">
        <v>13</v>
      </c>
      <c r="O585" s="42">
        <f t="shared" si="131"/>
        <v>152</v>
      </c>
      <c r="P585" s="141"/>
    </row>
    <row r="586" spans="1:16" ht="15">
      <c r="A586" s="43"/>
      <c r="B586" s="43"/>
      <c r="C586" s="140"/>
      <c r="D586" s="34" t="s">
        <v>350</v>
      </c>
      <c r="E586" s="35">
        <v>2</v>
      </c>
      <c r="F586" s="37">
        <v>80</v>
      </c>
      <c r="G586" s="37" t="s">
        <v>7</v>
      </c>
      <c r="H586" s="38">
        <f t="shared" ref="H586:H591" si="132">E586*F586</f>
        <v>160</v>
      </c>
      <c r="I586" s="39"/>
      <c r="J586" s="140"/>
      <c r="K586" s="64" t="s">
        <v>351</v>
      </c>
      <c r="L586" s="40">
        <v>1</v>
      </c>
      <c r="M586" s="40">
        <v>79</v>
      </c>
      <c r="N586" s="45" t="s">
        <v>9</v>
      </c>
      <c r="O586" s="42">
        <f t="shared" si="131"/>
        <v>63.2</v>
      </c>
      <c r="P586" s="141"/>
    </row>
    <row r="587" spans="1:16" ht="15">
      <c r="A587" s="43"/>
      <c r="B587" s="43"/>
      <c r="C587" s="140"/>
      <c r="D587" s="34" t="s">
        <v>352</v>
      </c>
      <c r="E587" s="36">
        <v>2</v>
      </c>
      <c r="F587" s="36">
        <v>92</v>
      </c>
      <c r="G587" s="41" t="s">
        <v>7</v>
      </c>
      <c r="H587" s="38">
        <f t="shared" si="132"/>
        <v>184</v>
      </c>
      <c r="I587" s="46"/>
      <c r="J587" s="140"/>
      <c r="K587" s="40"/>
      <c r="L587" s="45"/>
      <c r="M587" s="45"/>
      <c r="N587" s="45"/>
      <c r="O587" s="42">
        <f t="shared" si="131"/>
        <v>0</v>
      </c>
      <c r="P587" s="141"/>
    </row>
    <row r="588" spans="1:16" ht="15">
      <c r="A588" s="43"/>
      <c r="B588" s="43"/>
      <c r="C588" s="140"/>
      <c r="D588" s="34" t="s">
        <v>348</v>
      </c>
      <c r="E588" s="36">
        <v>2</v>
      </c>
      <c r="F588" s="36">
        <v>73</v>
      </c>
      <c r="G588" s="41" t="s">
        <v>7</v>
      </c>
      <c r="H588" s="38">
        <f t="shared" si="132"/>
        <v>146</v>
      </c>
      <c r="I588" s="39"/>
      <c r="J588" s="140"/>
      <c r="K588" s="40"/>
      <c r="L588" s="45"/>
      <c r="M588" s="45"/>
      <c r="N588" s="45"/>
      <c r="O588" s="42">
        <f t="shared" si="131"/>
        <v>0</v>
      </c>
      <c r="P588" s="141"/>
    </row>
    <row r="589" spans="1:16" ht="15">
      <c r="A589" s="43"/>
      <c r="B589" s="43"/>
      <c r="C589" s="140"/>
      <c r="D589" s="34" t="s">
        <v>341</v>
      </c>
      <c r="E589" s="37">
        <v>2</v>
      </c>
      <c r="F589" s="37">
        <v>77</v>
      </c>
      <c r="G589" s="41" t="s">
        <v>7</v>
      </c>
      <c r="H589" s="38">
        <f t="shared" si="132"/>
        <v>154</v>
      </c>
      <c r="I589" s="39"/>
      <c r="J589" s="140"/>
      <c r="K589" s="40"/>
      <c r="L589" s="45"/>
      <c r="M589" s="45"/>
      <c r="N589" s="45"/>
      <c r="O589" s="42">
        <f t="shared" si="131"/>
        <v>0</v>
      </c>
      <c r="P589" s="141"/>
    </row>
    <row r="590" spans="1:16" ht="15">
      <c r="A590" s="43"/>
      <c r="B590" s="43"/>
      <c r="C590" s="140"/>
      <c r="D590" s="34"/>
      <c r="E590" s="48"/>
      <c r="F590" s="36"/>
      <c r="G590" s="41"/>
      <c r="H590" s="38">
        <f t="shared" si="132"/>
        <v>0</v>
      </c>
      <c r="I590" s="39"/>
      <c r="J590" s="140"/>
      <c r="K590" s="49"/>
      <c r="L590" s="37"/>
      <c r="M590" s="37"/>
      <c r="N590" s="37"/>
      <c r="O590" s="42">
        <f t="shared" si="131"/>
        <v>0</v>
      </c>
      <c r="P590" s="141"/>
    </row>
    <row r="591" spans="1:16" ht="15">
      <c r="A591" s="43"/>
      <c r="B591" s="43"/>
      <c r="C591" s="140"/>
      <c r="D591" s="56"/>
      <c r="E591" s="37"/>
      <c r="F591" s="37"/>
      <c r="G591" s="37"/>
      <c r="H591" s="38">
        <f t="shared" si="132"/>
        <v>0</v>
      </c>
      <c r="I591" s="39"/>
      <c r="J591" s="140"/>
      <c r="K591" s="36"/>
      <c r="L591" s="37"/>
      <c r="M591" s="37"/>
      <c r="N591" s="37"/>
      <c r="O591" s="42">
        <f t="shared" si="131"/>
        <v>0</v>
      </c>
      <c r="P591" s="141"/>
    </row>
    <row r="592" spans="1:16" ht="15.75" thickBot="1">
      <c r="A592" s="50"/>
      <c r="B592" s="50"/>
      <c r="C592" s="51"/>
      <c r="D592" s="52"/>
      <c r="E592" s="53">
        <f>SUM(E582:E591)</f>
        <v>15</v>
      </c>
      <c r="F592" s="53">
        <f>SUM(F582:F591)</f>
        <v>642</v>
      </c>
      <c r="G592" s="53"/>
      <c r="H592" s="54">
        <f>SUM(H582:H591)</f>
        <v>1201</v>
      </c>
      <c r="I592" s="55"/>
      <c r="J592" s="51"/>
      <c r="K592" s="52"/>
      <c r="L592" s="53">
        <f>SUM(L582:L591)</f>
        <v>9</v>
      </c>
      <c r="M592" s="53">
        <f>SUM(M582:M591)</f>
        <v>426</v>
      </c>
      <c r="N592" s="53"/>
      <c r="O592" s="53">
        <f>SUM(O582:O591)</f>
        <v>618.40000000000009</v>
      </c>
      <c r="P592" s="142"/>
    </row>
    <row r="593" spans="1:16" ht="15.75" thickTop="1" thickBot="1"/>
    <row r="594" spans="1:16" ht="26.25" thickTop="1">
      <c r="A594" s="27" t="s">
        <v>292</v>
      </c>
      <c r="B594" s="28" t="s">
        <v>293</v>
      </c>
      <c r="C594" s="139"/>
      <c r="D594" s="29" t="s">
        <v>306</v>
      </c>
      <c r="E594" s="29" t="s">
        <v>307</v>
      </c>
      <c r="F594" s="29" t="s">
        <v>308</v>
      </c>
      <c r="G594" s="29"/>
      <c r="H594" s="29" t="s">
        <v>309</v>
      </c>
      <c r="I594" s="30"/>
      <c r="J594" s="139" t="s">
        <v>310</v>
      </c>
      <c r="K594" s="29" t="s">
        <v>306</v>
      </c>
      <c r="L594" s="29" t="s">
        <v>307</v>
      </c>
      <c r="M594" s="29" t="s">
        <v>308</v>
      </c>
      <c r="N594" s="29"/>
      <c r="O594" s="29" t="s">
        <v>311</v>
      </c>
      <c r="P594" s="31" t="s">
        <v>312</v>
      </c>
    </row>
    <row r="595" spans="1:16">
      <c r="A595" s="32">
        <v>46</v>
      </c>
      <c r="B595" s="33">
        <v>21839046</v>
      </c>
      <c r="C595" s="140"/>
      <c r="D595" s="56" t="s">
        <v>350</v>
      </c>
      <c r="E595" s="35">
        <v>2</v>
      </c>
      <c r="F595" s="36">
        <v>90</v>
      </c>
      <c r="G595" s="37" t="s">
        <v>7</v>
      </c>
      <c r="H595" s="38">
        <f t="shared" ref="H595:H597" si="133">E595*F595</f>
        <v>180</v>
      </c>
      <c r="I595" s="39"/>
      <c r="J595" s="140"/>
      <c r="K595" s="34" t="s">
        <v>301</v>
      </c>
      <c r="L595" s="40">
        <v>2</v>
      </c>
      <c r="M595" s="40">
        <v>84</v>
      </c>
      <c r="N595" s="41" t="s">
        <v>13</v>
      </c>
      <c r="O595" s="42">
        <f>L595*M595*0.8</f>
        <v>134.4</v>
      </c>
      <c r="P595" s="141">
        <f>(H605+O605)/(E605+(0.8*L605))</f>
        <v>89.024000000000001</v>
      </c>
    </row>
    <row r="596" spans="1:16" ht="15">
      <c r="A596" s="43"/>
      <c r="B596" s="43"/>
      <c r="C596" s="140"/>
      <c r="D596" s="56" t="s">
        <v>347</v>
      </c>
      <c r="E596" s="44">
        <v>2</v>
      </c>
      <c r="F596" s="45">
        <v>92</v>
      </c>
      <c r="G596" s="45" t="s">
        <v>7</v>
      </c>
      <c r="H596" s="38">
        <f t="shared" si="133"/>
        <v>184</v>
      </c>
      <c r="I596" s="46"/>
      <c r="J596" s="140"/>
      <c r="K596" s="56" t="s">
        <v>6</v>
      </c>
      <c r="L596" s="47">
        <v>2</v>
      </c>
      <c r="M596" s="40">
        <v>93</v>
      </c>
      <c r="N596" s="45" t="s">
        <v>13</v>
      </c>
      <c r="O596" s="42">
        <f t="shared" ref="O596:O604" si="134">L596*M596*0.8</f>
        <v>148.80000000000001</v>
      </c>
      <c r="P596" s="141"/>
    </row>
    <row r="597" spans="1:16" ht="15">
      <c r="A597" s="43"/>
      <c r="B597" s="43"/>
      <c r="C597" s="140"/>
      <c r="D597" s="34" t="s">
        <v>17</v>
      </c>
      <c r="E597" s="47">
        <v>1</v>
      </c>
      <c r="F597" s="40">
        <v>75</v>
      </c>
      <c r="G597" s="45" t="s">
        <v>11</v>
      </c>
      <c r="H597" s="38">
        <f t="shared" si="133"/>
        <v>75</v>
      </c>
      <c r="I597" s="46"/>
      <c r="J597" s="140"/>
      <c r="K597" s="36" t="s">
        <v>354</v>
      </c>
      <c r="L597" s="36">
        <v>2</v>
      </c>
      <c r="M597" s="37">
        <v>88</v>
      </c>
      <c r="N597" s="37" t="s">
        <v>9</v>
      </c>
      <c r="O597" s="42">
        <f t="shared" si="134"/>
        <v>140.80000000000001</v>
      </c>
      <c r="P597" s="141"/>
    </row>
    <row r="598" spans="1:16" ht="15">
      <c r="A598" s="43"/>
      <c r="B598" s="43"/>
      <c r="C598" s="140"/>
      <c r="D598" s="34" t="s">
        <v>348</v>
      </c>
      <c r="E598" s="35">
        <v>2</v>
      </c>
      <c r="F598" s="36">
        <v>86</v>
      </c>
      <c r="G598" s="37" t="s">
        <v>7</v>
      </c>
      <c r="H598" s="38">
        <f>E598*F598</f>
        <v>172</v>
      </c>
      <c r="I598" s="46"/>
      <c r="J598" s="140"/>
      <c r="K598" s="36" t="s">
        <v>12</v>
      </c>
      <c r="L598" s="36">
        <v>2</v>
      </c>
      <c r="M598" s="37">
        <v>86</v>
      </c>
      <c r="N598" s="37" t="s">
        <v>13</v>
      </c>
      <c r="O598" s="42">
        <f t="shared" si="134"/>
        <v>137.6</v>
      </c>
      <c r="P598" s="141"/>
    </row>
    <row r="599" spans="1:16" ht="15">
      <c r="A599" s="43"/>
      <c r="B599" s="43"/>
      <c r="C599" s="140"/>
      <c r="D599" s="34" t="s">
        <v>19</v>
      </c>
      <c r="E599" s="35">
        <v>1</v>
      </c>
      <c r="F599" s="37">
        <v>82</v>
      </c>
      <c r="G599" s="37" t="s">
        <v>11</v>
      </c>
      <c r="H599" s="38">
        <f t="shared" ref="H599:H604" si="135">E599*F599</f>
        <v>82</v>
      </c>
      <c r="I599" s="39"/>
      <c r="J599" s="140"/>
      <c r="K599" s="64" t="s">
        <v>323</v>
      </c>
      <c r="L599" s="40">
        <v>2</v>
      </c>
      <c r="M599" s="40">
        <v>95</v>
      </c>
      <c r="N599" s="45" t="s">
        <v>13</v>
      </c>
      <c r="O599" s="42">
        <f t="shared" si="134"/>
        <v>152</v>
      </c>
      <c r="P599" s="141"/>
    </row>
    <row r="600" spans="1:16" ht="15">
      <c r="A600" s="43"/>
      <c r="B600" s="43"/>
      <c r="C600" s="140"/>
      <c r="D600" s="34" t="s">
        <v>16</v>
      </c>
      <c r="E600" s="36">
        <v>2</v>
      </c>
      <c r="F600" s="36">
        <v>88</v>
      </c>
      <c r="G600" s="41" t="s">
        <v>11</v>
      </c>
      <c r="H600" s="38">
        <f t="shared" si="135"/>
        <v>176</v>
      </c>
      <c r="I600" s="46"/>
      <c r="J600" s="140"/>
      <c r="K600" s="40"/>
      <c r="L600" s="45"/>
      <c r="M600" s="45"/>
      <c r="N600" s="45"/>
      <c r="O600" s="42">
        <f t="shared" si="134"/>
        <v>0</v>
      </c>
      <c r="P600" s="141"/>
    </row>
    <row r="601" spans="1:16" ht="15">
      <c r="A601" s="43"/>
      <c r="B601" s="43"/>
      <c r="C601" s="140"/>
      <c r="D601" s="34" t="s">
        <v>352</v>
      </c>
      <c r="E601" s="36">
        <v>2</v>
      </c>
      <c r="F601" s="36">
        <v>95</v>
      </c>
      <c r="G601" s="41" t="s">
        <v>7</v>
      </c>
      <c r="H601" s="38">
        <f t="shared" si="135"/>
        <v>190</v>
      </c>
      <c r="I601" s="39"/>
      <c r="J601" s="140"/>
      <c r="K601" s="40"/>
      <c r="L601" s="45"/>
      <c r="M601" s="45"/>
      <c r="N601" s="45"/>
      <c r="O601" s="42">
        <f t="shared" si="134"/>
        <v>0</v>
      </c>
      <c r="P601" s="141"/>
    </row>
    <row r="602" spans="1:16" ht="15">
      <c r="A602" s="43"/>
      <c r="B602" s="43"/>
      <c r="C602" s="140"/>
      <c r="D602" s="34" t="s">
        <v>10</v>
      </c>
      <c r="E602" s="37">
        <v>1</v>
      </c>
      <c r="F602" s="37">
        <v>75</v>
      </c>
      <c r="G602" s="41" t="s">
        <v>11</v>
      </c>
      <c r="H602" s="38">
        <f t="shared" si="135"/>
        <v>75</v>
      </c>
      <c r="I602" s="39"/>
      <c r="J602" s="140"/>
      <c r="K602" s="40"/>
      <c r="L602" s="45"/>
      <c r="M602" s="45"/>
      <c r="N602" s="45"/>
      <c r="O602" s="42">
        <f t="shared" si="134"/>
        <v>0</v>
      </c>
      <c r="P602" s="141"/>
    </row>
    <row r="603" spans="1:16" ht="15">
      <c r="A603" s="43"/>
      <c r="B603" s="43"/>
      <c r="C603" s="140"/>
      <c r="D603" s="34" t="s">
        <v>353</v>
      </c>
      <c r="E603" s="48">
        <v>2</v>
      </c>
      <c r="F603" s="36">
        <v>95</v>
      </c>
      <c r="G603" s="41" t="s">
        <v>7</v>
      </c>
      <c r="H603" s="38">
        <f t="shared" si="135"/>
        <v>190</v>
      </c>
      <c r="I603" s="39"/>
      <c r="J603" s="140"/>
      <c r="K603" s="49"/>
      <c r="L603" s="37"/>
      <c r="M603" s="37"/>
      <c r="N603" s="37"/>
      <c r="O603" s="42">
        <f t="shared" si="134"/>
        <v>0</v>
      </c>
      <c r="P603" s="141"/>
    </row>
    <row r="604" spans="1:16" ht="15">
      <c r="A604" s="43"/>
      <c r="B604" s="43"/>
      <c r="C604" s="140"/>
      <c r="D604" s="56" t="s">
        <v>341</v>
      </c>
      <c r="E604" s="37">
        <v>2</v>
      </c>
      <c r="F604" s="37">
        <v>94</v>
      </c>
      <c r="G604" s="37" t="s">
        <v>7</v>
      </c>
      <c r="H604" s="38">
        <f t="shared" si="135"/>
        <v>188</v>
      </c>
      <c r="I604" s="39"/>
      <c r="J604" s="140"/>
      <c r="K604" s="36"/>
      <c r="L604" s="37"/>
      <c r="M604" s="37"/>
      <c r="N604" s="37"/>
      <c r="O604" s="42">
        <f t="shared" si="134"/>
        <v>0</v>
      </c>
      <c r="P604" s="141"/>
    </row>
    <row r="605" spans="1:16" ht="15.75" thickBot="1">
      <c r="A605" s="50"/>
      <c r="B605" s="50"/>
      <c r="C605" s="51"/>
      <c r="D605" s="52"/>
      <c r="E605" s="53">
        <f>SUM(E595:E604)</f>
        <v>17</v>
      </c>
      <c r="F605" s="53">
        <f>SUM(F595:F604)</f>
        <v>872</v>
      </c>
      <c r="G605" s="53"/>
      <c r="H605" s="54">
        <f>SUM(H595:H604)</f>
        <v>1512</v>
      </c>
      <c r="I605" s="55"/>
      <c r="J605" s="51"/>
      <c r="K605" s="52"/>
      <c r="L605" s="53">
        <f>SUM(L595:L604)</f>
        <v>10</v>
      </c>
      <c r="M605" s="53">
        <f>SUM(M595:M604)</f>
        <v>446</v>
      </c>
      <c r="N605" s="53"/>
      <c r="O605" s="53">
        <f>SUM(O595:O604)</f>
        <v>713.6</v>
      </c>
      <c r="P605" s="142"/>
    </row>
    <row r="606" spans="1:16" ht="15.75" thickTop="1" thickBot="1"/>
    <row r="607" spans="1:16" ht="26.25" thickTop="1">
      <c r="A607" s="27" t="s">
        <v>292</v>
      </c>
      <c r="B607" s="28" t="s">
        <v>293</v>
      </c>
      <c r="C607" s="139"/>
      <c r="D607" s="29" t="s">
        <v>306</v>
      </c>
      <c r="E607" s="29" t="s">
        <v>307</v>
      </c>
      <c r="F607" s="29" t="s">
        <v>308</v>
      </c>
      <c r="G607" s="29"/>
      <c r="H607" s="29" t="s">
        <v>309</v>
      </c>
      <c r="I607" s="30"/>
      <c r="J607" s="139" t="s">
        <v>310</v>
      </c>
      <c r="K607" s="29" t="s">
        <v>306</v>
      </c>
      <c r="L607" s="29" t="s">
        <v>307</v>
      </c>
      <c r="M607" s="29" t="s">
        <v>308</v>
      </c>
      <c r="N607" s="29"/>
      <c r="O607" s="29" t="s">
        <v>311</v>
      </c>
      <c r="P607" s="31" t="s">
        <v>312</v>
      </c>
    </row>
    <row r="608" spans="1:16">
      <c r="A608" s="32">
        <v>47</v>
      </c>
      <c r="B608" s="33">
        <v>21839047</v>
      </c>
      <c r="C608" s="140"/>
      <c r="D608" s="56" t="s">
        <v>347</v>
      </c>
      <c r="E608" s="35">
        <v>2</v>
      </c>
      <c r="F608" s="36">
        <v>89</v>
      </c>
      <c r="G608" s="37" t="s">
        <v>7</v>
      </c>
      <c r="H608" s="38">
        <f t="shared" ref="H608:H610" si="136">E608*F608</f>
        <v>178</v>
      </c>
      <c r="I608" s="39"/>
      <c r="J608" s="140"/>
      <c r="K608" s="34" t="s">
        <v>301</v>
      </c>
      <c r="L608" s="40">
        <v>2</v>
      </c>
      <c r="M608" s="40">
        <v>85</v>
      </c>
      <c r="N608" s="41" t="s">
        <v>13</v>
      </c>
      <c r="O608" s="42">
        <f>L608*M608*0.8</f>
        <v>136</v>
      </c>
      <c r="P608" s="141">
        <f>(H618+O618)/(E618+(0.8*L618))</f>
        <v>86.028301886792448</v>
      </c>
    </row>
    <row r="609" spans="1:16" ht="15">
      <c r="A609" s="43"/>
      <c r="B609" s="43"/>
      <c r="C609" s="140"/>
      <c r="D609" s="56" t="s">
        <v>10</v>
      </c>
      <c r="E609" s="44">
        <v>1</v>
      </c>
      <c r="F609" s="45">
        <v>78</v>
      </c>
      <c r="G609" s="45" t="s">
        <v>11</v>
      </c>
      <c r="H609" s="38">
        <f t="shared" si="136"/>
        <v>78</v>
      </c>
      <c r="I609" s="46"/>
      <c r="J609" s="140"/>
      <c r="K609" s="56" t="s">
        <v>6</v>
      </c>
      <c r="L609" s="47">
        <v>2</v>
      </c>
      <c r="M609" s="40">
        <v>88</v>
      </c>
      <c r="N609" s="45" t="s">
        <v>13</v>
      </c>
      <c r="O609" s="42">
        <f t="shared" ref="O609:O617" si="137">L609*M609*0.8</f>
        <v>140.80000000000001</v>
      </c>
      <c r="P609" s="141"/>
    </row>
    <row r="610" spans="1:16" ht="15">
      <c r="A610" s="43"/>
      <c r="B610" s="43"/>
      <c r="C610" s="140"/>
      <c r="D610" s="34" t="s">
        <v>353</v>
      </c>
      <c r="E610" s="47">
        <v>2</v>
      </c>
      <c r="F610" s="40">
        <v>80</v>
      </c>
      <c r="G610" s="45" t="s">
        <v>7</v>
      </c>
      <c r="H610" s="38">
        <f t="shared" si="136"/>
        <v>160</v>
      </c>
      <c r="I610" s="46"/>
      <c r="J610" s="140"/>
      <c r="K610" s="36" t="s">
        <v>12</v>
      </c>
      <c r="L610" s="36">
        <v>2</v>
      </c>
      <c r="M610" s="37">
        <v>85</v>
      </c>
      <c r="N610" s="37" t="s">
        <v>13</v>
      </c>
      <c r="O610" s="42">
        <f t="shared" si="137"/>
        <v>136</v>
      </c>
      <c r="P610" s="141"/>
    </row>
    <row r="611" spans="1:16" ht="15">
      <c r="A611" s="43"/>
      <c r="B611" s="43"/>
      <c r="C611" s="140"/>
      <c r="D611" s="34" t="s">
        <v>341</v>
      </c>
      <c r="E611" s="35">
        <v>2</v>
      </c>
      <c r="F611" s="36">
        <v>79</v>
      </c>
      <c r="G611" s="37" t="s">
        <v>7</v>
      </c>
      <c r="H611" s="38">
        <f>E611*F611</f>
        <v>158</v>
      </c>
      <c r="I611" s="46"/>
      <c r="J611" s="140"/>
      <c r="K611" s="36" t="s">
        <v>323</v>
      </c>
      <c r="L611" s="36">
        <v>2</v>
      </c>
      <c r="M611" s="37">
        <v>91</v>
      </c>
      <c r="N611" s="37" t="s">
        <v>13</v>
      </c>
      <c r="O611" s="42">
        <f t="shared" si="137"/>
        <v>145.6</v>
      </c>
      <c r="P611" s="141"/>
    </row>
    <row r="612" spans="1:16" ht="15">
      <c r="A612" s="43"/>
      <c r="B612" s="43"/>
      <c r="C612" s="140"/>
      <c r="D612" s="34" t="s">
        <v>16</v>
      </c>
      <c r="E612" s="35">
        <v>2</v>
      </c>
      <c r="F612" s="37">
        <v>87</v>
      </c>
      <c r="G612" s="37" t="s">
        <v>11</v>
      </c>
      <c r="H612" s="38">
        <f t="shared" ref="H612:H617" si="138">E612*F612</f>
        <v>174</v>
      </c>
      <c r="I612" s="39"/>
      <c r="J612" s="140"/>
      <c r="K612" s="64" t="s">
        <v>355</v>
      </c>
      <c r="L612" s="40">
        <v>1</v>
      </c>
      <c r="M612" s="40">
        <v>88</v>
      </c>
      <c r="N612" s="45" t="s">
        <v>9</v>
      </c>
      <c r="O612" s="42">
        <f t="shared" si="137"/>
        <v>70.400000000000006</v>
      </c>
      <c r="P612" s="141"/>
    </row>
    <row r="613" spans="1:16" ht="15">
      <c r="A613" s="43"/>
      <c r="B613" s="43"/>
      <c r="C613" s="140"/>
      <c r="D613" s="34" t="s">
        <v>348</v>
      </c>
      <c r="E613" s="36">
        <v>2</v>
      </c>
      <c r="F613" s="36">
        <v>92</v>
      </c>
      <c r="G613" s="41" t="s">
        <v>7</v>
      </c>
      <c r="H613" s="38">
        <f t="shared" si="138"/>
        <v>184</v>
      </c>
      <c r="I613" s="46"/>
      <c r="J613" s="140"/>
      <c r="K613" s="40"/>
      <c r="L613" s="45"/>
      <c r="M613" s="45"/>
      <c r="N613" s="45"/>
      <c r="O613" s="42">
        <f t="shared" si="137"/>
        <v>0</v>
      </c>
      <c r="P613" s="141"/>
    </row>
    <row r="614" spans="1:16" ht="15">
      <c r="A614" s="43"/>
      <c r="B614" s="43"/>
      <c r="C614" s="140"/>
      <c r="D614" s="34" t="s">
        <v>19</v>
      </c>
      <c r="E614" s="36">
        <v>1</v>
      </c>
      <c r="F614" s="36">
        <v>79</v>
      </c>
      <c r="G614" s="41" t="s">
        <v>11</v>
      </c>
      <c r="H614" s="38">
        <f t="shared" si="138"/>
        <v>79</v>
      </c>
      <c r="I614" s="39"/>
      <c r="J614" s="140"/>
      <c r="K614" s="40"/>
      <c r="L614" s="45"/>
      <c r="M614" s="45"/>
      <c r="N614" s="45"/>
      <c r="O614" s="42">
        <f t="shared" si="137"/>
        <v>0</v>
      </c>
      <c r="P614" s="141"/>
    </row>
    <row r="615" spans="1:16" ht="15">
      <c r="A615" s="43"/>
      <c r="B615" s="43"/>
      <c r="C615" s="140"/>
      <c r="D615" s="34" t="s">
        <v>350</v>
      </c>
      <c r="E615" s="37">
        <v>2</v>
      </c>
      <c r="F615" s="37">
        <v>92</v>
      </c>
      <c r="G615" s="41" t="s">
        <v>7</v>
      </c>
      <c r="H615" s="38">
        <f t="shared" si="138"/>
        <v>184</v>
      </c>
      <c r="I615" s="39"/>
      <c r="J615" s="140"/>
      <c r="K615" s="40"/>
      <c r="L615" s="45"/>
      <c r="M615" s="45"/>
      <c r="N615" s="45"/>
      <c r="O615" s="42">
        <f t="shared" si="137"/>
        <v>0</v>
      </c>
      <c r="P615" s="141"/>
    </row>
    <row r="616" spans="1:16" ht="15">
      <c r="A616" s="43"/>
      <c r="B616" s="43"/>
      <c r="C616" s="140"/>
      <c r="D616" s="34"/>
      <c r="E616" s="48"/>
      <c r="F616" s="36"/>
      <c r="G616" s="41"/>
      <c r="H616" s="38">
        <f t="shared" si="138"/>
        <v>0</v>
      </c>
      <c r="I616" s="39"/>
      <c r="J616" s="140"/>
      <c r="K616" s="49"/>
      <c r="L616" s="37"/>
      <c r="M616" s="37"/>
      <c r="N616" s="37"/>
      <c r="O616" s="42">
        <f t="shared" si="137"/>
        <v>0</v>
      </c>
      <c r="P616" s="141"/>
    </row>
    <row r="617" spans="1:16" ht="15">
      <c r="A617" s="43"/>
      <c r="B617" s="43"/>
      <c r="C617" s="140"/>
      <c r="D617" s="56"/>
      <c r="E617" s="37"/>
      <c r="F617" s="37"/>
      <c r="G617" s="37"/>
      <c r="H617" s="38">
        <f t="shared" si="138"/>
        <v>0</v>
      </c>
      <c r="I617" s="39"/>
      <c r="J617" s="140"/>
      <c r="K617" s="36"/>
      <c r="L617" s="37"/>
      <c r="M617" s="37"/>
      <c r="N617" s="37"/>
      <c r="O617" s="42">
        <f t="shared" si="137"/>
        <v>0</v>
      </c>
      <c r="P617" s="141"/>
    </row>
    <row r="618" spans="1:16" ht="15.75" thickBot="1">
      <c r="A618" s="50"/>
      <c r="B618" s="50"/>
      <c r="C618" s="51"/>
      <c r="D618" s="52"/>
      <c r="E618" s="53">
        <f>SUM(E608:E617)</f>
        <v>14</v>
      </c>
      <c r="F618" s="53">
        <f>SUM(F608:F617)</f>
        <v>676</v>
      </c>
      <c r="G618" s="53"/>
      <c r="H618" s="54">
        <f>SUM(H608:H617)</f>
        <v>1195</v>
      </c>
      <c r="I618" s="55"/>
      <c r="J618" s="51"/>
      <c r="K618" s="52"/>
      <c r="L618" s="53">
        <f>SUM(L608:L617)</f>
        <v>9</v>
      </c>
      <c r="M618" s="53">
        <f>SUM(M608:M617)</f>
        <v>437</v>
      </c>
      <c r="N618" s="53"/>
      <c r="O618" s="53">
        <f>SUM(O608:O617)</f>
        <v>628.79999999999995</v>
      </c>
      <c r="P618" s="142"/>
    </row>
    <row r="619" spans="1:16" ht="15.75" thickTop="1" thickBot="1"/>
    <row r="620" spans="1:16" ht="26.25" thickTop="1">
      <c r="A620" s="27" t="s">
        <v>292</v>
      </c>
      <c r="B620" s="28" t="s">
        <v>293</v>
      </c>
      <c r="C620" s="139"/>
      <c r="D620" s="29" t="s">
        <v>306</v>
      </c>
      <c r="E620" s="29" t="s">
        <v>307</v>
      </c>
      <c r="F620" s="29" t="s">
        <v>308</v>
      </c>
      <c r="G620" s="29"/>
      <c r="H620" s="29" t="s">
        <v>309</v>
      </c>
      <c r="I620" s="30"/>
      <c r="J620" s="139" t="s">
        <v>310</v>
      </c>
      <c r="K620" s="29" t="s">
        <v>306</v>
      </c>
      <c r="L620" s="29" t="s">
        <v>307</v>
      </c>
      <c r="M620" s="29" t="s">
        <v>308</v>
      </c>
      <c r="N620" s="29"/>
      <c r="O620" s="29" t="s">
        <v>311</v>
      </c>
      <c r="P620" s="31" t="s">
        <v>312</v>
      </c>
    </row>
    <row r="621" spans="1:16">
      <c r="A621" s="32">
        <v>48</v>
      </c>
      <c r="B621" s="33">
        <v>21839048</v>
      </c>
      <c r="C621" s="140"/>
      <c r="D621" s="56" t="s">
        <v>347</v>
      </c>
      <c r="E621" s="35">
        <v>2</v>
      </c>
      <c r="F621" s="36">
        <v>90</v>
      </c>
      <c r="G621" s="37" t="s">
        <v>7</v>
      </c>
      <c r="H621" s="38">
        <f t="shared" ref="H621:H623" si="139">E621*F621</f>
        <v>180</v>
      </c>
      <c r="I621" s="39"/>
      <c r="J621" s="140"/>
      <c r="K621" s="34" t="s">
        <v>356</v>
      </c>
      <c r="L621" s="40">
        <v>1</v>
      </c>
      <c r="M621" s="40">
        <v>82</v>
      </c>
      <c r="N621" s="41" t="s">
        <v>9</v>
      </c>
      <c r="O621" s="42">
        <f>L621*M621*0.8</f>
        <v>65.600000000000009</v>
      </c>
      <c r="P621" s="141">
        <f>(H631+O631)/(E631+(0.8*L631))</f>
        <v>84.892561983471083</v>
      </c>
    </row>
    <row r="622" spans="1:16" ht="15">
      <c r="A622" s="43"/>
      <c r="B622" s="43"/>
      <c r="C622" s="140"/>
      <c r="D622" s="56" t="s">
        <v>10</v>
      </c>
      <c r="E622" s="44">
        <v>1</v>
      </c>
      <c r="F622" s="45">
        <v>75</v>
      </c>
      <c r="G622" s="45" t="s">
        <v>11</v>
      </c>
      <c r="H622" s="38">
        <f t="shared" si="139"/>
        <v>75</v>
      </c>
      <c r="I622" s="46"/>
      <c r="J622" s="140"/>
      <c r="K622" s="56" t="s">
        <v>12</v>
      </c>
      <c r="L622" s="47">
        <v>2</v>
      </c>
      <c r="M622" s="40">
        <v>85</v>
      </c>
      <c r="N622" s="45" t="s">
        <v>13</v>
      </c>
      <c r="O622" s="42">
        <f t="shared" ref="O622:O630" si="140">L622*M622*0.8</f>
        <v>136</v>
      </c>
      <c r="P622" s="141"/>
    </row>
    <row r="623" spans="1:16" ht="15">
      <c r="A623" s="43"/>
      <c r="B623" s="43"/>
      <c r="C623" s="140"/>
      <c r="D623" s="34" t="s">
        <v>353</v>
      </c>
      <c r="E623" s="47">
        <v>2</v>
      </c>
      <c r="F623" s="40">
        <v>80</v>
      </c>
      <c r="G623" s="45" t="s">
        <v>7</v>
      </c>
      <c r="H623" s="38">
        <f t="shared" si="139"/>
        <v>160</v>
      </c>
      <c r="I623" s="46"/>
      <c r="J623" s="140"/>
      <c r="K623" s="36" t="s">
        <v>315</v>
      </c>
      <c r="L623" s="36">
        <v>2</v>
      </c>
      <c r="M623" s="37">
        <v>96</v>
      </c>
      <c r="N623" s="37" t="s">
        <v>13</v>
      </c>
      <c r="O623" s="42">
        <f t="shared" si="140"/>
        <v>153.60000000000002</v>
      </c>
      <c r="P623" s="141"/>
    </row>
    <row r="624" spans="1:16" ht="15">
      <c r="A624" s="43"/>
      <c r="B624" s="43"/>
      <c r="C624" s="140"/>
      <c r="D624" s="34" t="s">
        <v>341</v>
      </c>
      <c r="E624" s="35">
        <v>2</v>
      </c>
      <c r="F624" s="36">
        <v>83</v>
      </c>
      <c r="G624" s="37" t="s">
        <v>7</v>
      </c>
      <c r="H624" s="38">
        <f>E624*F624</f>
        <v>166</v>
      </c>
      <c r="I624" s="46"/>
      <c r="J624" s="140"/>
      <c r="K624" s="36" t="s">
        <v>301</v>
      </c>
      <c r="L624" s="36">
        <v>2</v>
      </c>
      <c r="M624" s="37">
        <v>85</v>
      </c>
      <c r="N624" s="37" t="s">
        <v>13</v>
      </c>
      <c r="O624" s="42">
        <f t="shared" si="140"/>
        <v>136</v>
      </c>
      <c r="P624" s="141"/>
    </row>
    <row r="625" spans="1:16" ht="15">
      <c r="A625" s="43"/>
      <c r="B625" s="43"/>
      <c r="C625" s="140"/>
      <c r="D625" s="34" t="s">
        <v>16</v>
      </c>
      <c r="E625" s="35">
        <v>2</v>
      </c>
      <c r="F625" s="37">
        <v>81</v>
      </c>
      <c r="G625" s="37" t="s">
        <v>11</v>
      </c>
      <c r="H625" s="38">
        <f t="shared" ref="H625:H630" si="141">E625*F625</f>
        <v>162</v>
      </c>
      <c r="I625" s="39"/>
      <c r="J625" s="140"/>
      <c r="K625" s="64" t="s">
        <v>6</v>
      </c>
      <c r="L625" s="40">
        <v>2</v>
      </c>
      <c r="M625" s="40">
        <v>87</v>
      </c>
      <c r="N625" s="45" t="s">
        <v>13</v>
      </c>
      <c r="O625" s="42">
        <f t="shared" si="140"/>
        <v>139.20000000000002</v>
      </c>
      <c r="P625" s="141"/>
    </row>
    <row r="626" spans="1:16" ht="15">
      <c r="A626" s="43"/>
      <c r="B626" s="43"/>
      <c r="C626" s="140"/>
      <c r="D626" s="34" t="s">
        <v>352</v>
      </c>
      <c r="E626" s="36">
        <v>2</v>
      </c>
      <c r="F626" s="36">
        <v>88</v>
      </c>
      <c r="G626" s="41" t="s">
        <v>7</v>
      </c>
      <c r="H626" s="38">
        <f t="shared" si="141"/>
        <v>176</v>
      </c>
      <c r="I626" s="46"/>
      <c r="J626" s="140"/>
      <c r="K626" s="40"/>
      <c r="L626" s="45"/>
      <c r="M626" s="45"/>
      <c r="N626" s="45"/>
      <c r="O626" s="42">
        <f t="shared" si="140"/>
        <v>0</v>
      </c>
      <c r="P626" s="141"/>
    </row>
    <row r="627" spans="1:16" ht="15">
      <c r="A627" s="43"/>
      <c r="B627" s="43"/>
      <c r="C627" s="140"/>
      <c r="D627" s="34" t="s">
        <v>17</v>
      </c>
      <c r="E627" s="36">
        <v>1</v>
      </c>
      <c r="F627" s="36">
        <v>75</v>
      </c>
      <c r="G627" s="41" t="s">
        <v>11</v>
      </c>
      <c r="H627" s="38">
        <f t="shared" si="141"/>
        <v>75</v>
      </c>
      <c r="I627" s="39"/>
      <c r="J627" s="140"/>
      <c r="K627" s="40"/>
      <c r="L627" s="45"/>
      <c r="M627" s="45"/>
      <c r="N627" s="45"/>
      <c r="O627" s="42">
        <f t="shared" si="140"/>
        <v>0</v>
      </c>
      <c r="P627" s="141"/>
    </row>
    <row r="628" spans="1:16" ht="15">
      <c r="A628" s="43"/>
      <c r="B628" s="43"/>
      <c r="C628" s="140"/>
      <c r="D628" s="34" t="s">
        <v>348</v>
      </c>
      <c r="E628" s="37">
        <v>2</v>
      </c>
      <c r="F628" s="37">
        <v>80</v>
      </c>
      <c r="G628" s="41" t="s">
        <v>7</v>
      </c>
      <c r="H628" s="38">
        <f t="shared" si="141"/>
        <v>160</v>
      </c>
      <c r="I628" s="39"/>
      <c r="J628" s="140"/>
      <c r="K628" s="40"/>
      <c r="L628" s="45"/>
      <c r="M628" s="45"/>
      <c r="N628" s="45"/>
      <c r="O628" s="42">
        <f t="shared" si="140"/>
        <v>0</v>
      </c>
      <c r="P628" s="141"/>
    </row>
    <row r="629" spans="1:16" ht="15">
      <c r="A629" s="43"/>
      <c r="B629" s="43"/>
      <c r="C629" s="140"/>
      <c r="D629" s="34" t="s">
        <v>19</v>
      </c>
      <c r="E629" s="48">
        <v>1</v>
      </c>
      <c r="F629" s="36">
        <v>86</v>
      </c>
      <c r="G629" s="41" t="s">
        <v>11</v>
      </c>
      <c r="H629" s="38">
        <f t="shared" si="141"/>
        <v>86</v>
      </c>
      <c r="I629" s="39"/>
      <c r="J629" s="140"/>
      <c r="K629" s="49"/>
      <c r="L629" s="37"/>
      <c r="M629" s="37"/>
      <c r="N629" s="37"/>
      <c r="O629" s="42">
        <f t="shared" si="140"/>
        <v>0</v>
      </c>
      <c r="P629" s="141"/>
    </row>
    <row r="630" spans="1:16" ht="15">
      <c r="A630" s="43"/>
      <c r="B630" s="43"/>
      <c r="C630" s="140"/>
      <c r="D630" s="56" t="s">
        <v>350</v>
      </c>
      <c r="E630" s="37">
        <v>2</v>
      </c>
      <c r="F630" s="37">
        <v>92</v>
      </c>
      <c r="G630" s="37" t="s">
        <v>7</v>
      </c>
      <c r="H630" s="38">
        <f t="shared" si="141"/>
        <v>184</v>
      </c>
      <c r="I630" s="39"/>
      <c r="J630" s="140"/>
      <c r="K630" s="36"/>
      <c r="L630" s="37"/>
      <c r="M630" s="37"/>
      <c r="N630" s="37"/>
      <c r="O630" s="42">
        <f t="shared" si="140"/>
        <v>0</v>
      </c>
      <c r="P630" s="141"/>
    </row>
    <row r="631" spans="1:16" ht="15.75" thickBot="1">
      <c r="A631" s="50"/>
      <c r="B631" s="50"/>
      <c r="C631" s="51"/>
      <c r="D631" s="52"/>
      <c r="E631" s="53">
        <f>SUM(E621:E630)</f>
        <v>17</v>
      </c>
      <c r="F631" s="53">
        <f>SUM(F621:F630)</f>
        <v>830</v>
      </c>
      <c r="G631" s="53"/>
      <c r="H631" s="54">
        <f>SUM(H621:H630)</f>
        <v>1424</v>
      </c>
      <c r="I631" s="55"/>
      <c r="J631" s="51"/>
      <c r="K631" s="52"/>
      <c r="L631" s="53">
        <f>SUM(L621:L630)</f>
        <v>9</v>
      </c>
      <c r="M631" s="53">
        <f>SUM(M621:M630)</f>
        <v>435</v>
      </c>
      <c r="N631" s="53"/>
      <c r="O631" s="53">
        <f>SUM(O621:O630)</f>
        <v>630.40000000000009</v>
      </c>
      <c r="P631" s="142"/>
    </row>
    <row r="632" spans="1:16" ht="15.75" thickTop="1" thickBot="1"/>
    <row r="633" spans="1:16" ht="26.25" thickTop="1">
      <c r="A633" s="27" t="s">
        <v>292</v>
      </c>
      <c r="B633" s="28" t="s">
        <v>293</v>
      </c>
      <c r="C633" s="139"/>
      <c r="D633" s="29" t="s">
        <v>306</v>
      </c>
      <c r="E633" s="29" t="s">
        <v>307</v>
      </c>
      <c r="F633" s="29" t="s">
        <v>308</v>
      </c>
      <c r="G633" s="29"/>
      <c r="H633" s="29" t="s">
        <v>309</v>
      </c>
      <c r="I633" s="30"/>
      <c r="J633" s="139" t="s">
        <v>310</v>
      </c>
      <c r="K633" s="29" t="s">
        <v>306</v>
      </c>
      <c r="L633" s="29" t="s">
        <v>307</v>
      </c>
      <c r="M633" s="29" t="s">
        <v>308</v>
      </c>
      <c r="N633" s="29"/>
      <c r="O633" s="29" t="s">
        <v>311</v>
      </c>
      <c r="P633" s="31" t="s">
        <v>312</v>
      </c>
    </row>
    <row r="634" spans="1:16">
      <c r="A634" s="32">
        <v>49</v>
      </c>
      <c r="B634" s="33">
        <v>21839049</v>
      </c>
      <c r="C634" s="140"/>
      <c r="D634" s="56" t="s">
        <v>352</v>
      </c>
      <c r="E634" s="35">
        <v>2</v>
      </c>
      <c r="F634" s="36">
        <v>92</v>
      </c>
      <c r="G634" s="37" t="s">
        <v>7</v>
      </c>
      <c r="H634" s="38">
        <f t="shared" ref="H634:H636" si="142">E634*F634</f>
        <v>184</v>
      </c>
      <c r="I634" s="39"/>
      <c r="J634" s="140"/>
      <c r="K634" s="34" t="s">
        <v>356</v>
      </c>
      <c r="L634" s="40">
        <v>1</v>
      </c>
      <c r="M634" s="40">
        <v>84</v>
      </c>
      <c r="N634" s="41" t="s">
        <v>9</v>
      </c>
      <c r="O634" s="42">
        <f>L634*M634*0.8</f>
        <v>67.2</v>
      </c>
      <c r="P634" s="141">
        <f>(H644+O644)/(E644+(0.8*L644))</f>
        <v>87.126126126126124</v>
      </c>
    </row>
    <row r="635" spans="1:16" ht="15">
      <c r="A635" s="43"/>
      <c r="B635" s="43"/>
      <c r="C635" s="140"/>
      <c r="D635" s="56" t="s">
        <v>353</v>
      </c>
      <c r="E635" s="44">
        <v>2</v>
      </c>
      <c r="F635" s="45">
        <v>80</v>
      </c>
      <c r="G635" s="45" t="s">
        <v>7</v>
      </c>
      <c r="H635" s="38">
        <f t="shared" si="142"/>
        <v>160</v>
      </c>
      <c r="I635" s="46"/>
      <c r="J635" s="140"/>
      <c r="K635" s="56" t="s">
        <v>12</v>
      </c>
      <c r="L635" s="47">
        <v>2</v>
      </c>
      <c r="M635" s="40">
        <v>83</v>
      </c>
      <c r="N635" s="45" t="s">
        <v>13</v>
      </c>
      <c r="O635" s="42">
        <f t="shared" ref="O635:O643" si="143">L635*M635*0.8</f>
        <v>132.80000000000001</v>
      </c>
      <c r="P635" s="141"/>
    </row>
    <row r="636" spans="1:16" ht="15">
      <c r="A636" s="43"/>
      <c r="B636" s="43"/>
      <c r="C636" s="140"/>
      <c r="D636" s="34" t="s">
        <v>341</v>
      </c>
      <c r="E636" s="47">
        <v>2</v>
      </c>
      <c r="F636" s="40">
        <v>91</v>
      </c>
      <c r="G636" s="45" t="s">
        <v>7</v>
      </c>
      <c r="H636" s="38">
        <f t="shared" si="142"/>
        <v>182</v>
      </c>
      <c r="I636" s="46"/>
      <c r="J636" s="140"/>
      <c r="K636" s="36" t="s">
        <v>323</v>
      </c>
      <c r="L636" s="36">
        <v>2</v>
      </c>
      <c r="M636" s="37">
        <v>90</v>
      </c>
      <c r="N636" s="37" t="s">
        <v>13</v>
      </c>
      <c r="O636" s="42">
        <f t="shared" si="143"/>
        <v>144</v>
      </c>
      <c r="P636" s="141"/>
    </row>
    <row r="637" spans="1:16" ht="15">
      <c r="A637" s="43"/>
      <c r="B637" s="43"/>
      <c r="C637" s="140"/>
      <c r="D637" s="34" t="s">
        <v>16</v>
      </c>
      <c r="E637" s="35">
        <v>2</v>
      </c>
      <c r="F637" s="36">
        <v>87</v>
      </c>
      <c r="G637" s="37" t="s">
        <v>11</v>
      </c>
      <c r="H637" s="38">
        <f>E637*F637</f>
        <v>174</v>
      </c>
      <c r="I637" s="46"/>
      <c r="J637" s="140"/>
      <c r="K637" s="36" t="s">
        <v>301</v>
      </c>
      <c r="L637" s="36">
        <v>2</v>
      </c>
      <c r="M637" s="37">
        <v>88</v>
      </c>
      <c r="N637" s="37" t="s">
        <v>13</v>
      </c>
      <c r="O637" s="42">
        <f t="shared" si="143"/>
        <v>140.80000000000001</v>
      </c>
      <c r="P637" s="141"/>
    </row>
    <row r="638" spans="1:16" ht="15">
      <c r="A638" s="43"/>
      <c r="B638" s="43"/>
      <c r="C638" s="140"/>
      <c r="D638" s="34" t="s">
        <v>347</v>
      </c>
      <c r="E638" s="35">
        <v>2</v>
      </c>
      <c r="F638" s="37">
        <v>92</v>
      </c>
      <c r="G638" s="37" t="s">
        <v>7</v>
      </c>
      <c r="H638" s="38">
        <f t="shared" ref="H638:H643" si="144">E638*F638</f>
        <v>184</v>
      </c>
      <c r="I638" s="39"/>
      <c r="J638" s="140"/>
      <c r="K638" s="64" t="s">
        <v>6</v>
      </c>
      <c r="L638" s="40">
        <v>2</v>
      </c>
      <c r="M638" s="40">
        <v>89</v>
      </c>
      <c r="N638" s="45" t="s">
        <v>13</v>
      </c>
      <c r="O638" s="42">
        <f t="shared" si="143"/>
        <v>142.4</v>
      </c>
      <c r="P638" s="141"/>
    </row>
    <row r="639" spans="1:16" ht="15">
      <c r="A639" s="43"/>
      <c r="B639" s="43"/>
      <c r="C639" s="140"/>
      <c r="D639" s="34" t="s">
        <v>348</v>
      </c>
      <c r="E639" s="36">
        <v>2</v>
      </c>
      <c r="F639" s="36">
        <v>88</v>
      </c>
      <c r="G639" s="41" t="s">
        <v>7</v>
      </c>
      <c r="H639" s="38">
        <f t="shared" si="144"/>
        <v>176</v>
      </c>
      <c r="I639" s="46"/>
      <c r="J639" s="140"/>
      <c r="K639" s="40"/>
      <c r="L639" s="45"/>
      <c r="M639" s="45"/>
      <c r="N639" s="45"/>
      <c r="O639" s="42">
        <f t="shared" si="143"/>
        <v>0</v>
      </c>
      <c r="P639" s="141"/>
    </row>
    <row r="640" spans="1:16" ht="15">
      <c r="A640" s="43"/>
      <c r="B640" s="43"/>
      <c r="C640" s="140"/>
      <c r="D640" s="34" t="s">
        <v>19</v>
      </c>
      <c r="E640" s="36">
        <v>1</v>
      </c>
      <c r="F640" s="36">
        <v>87</v>
      </c>
      <c r="G640" s="41" t="s">
        <v>11</v>
      </c>
      <c r="H640" s="38">
        <f t="shared" si="144"/>
        <v>87</v>
      </c>
      <c r="I640" s="39"/>
      <c r="J640" s="140"/>
      <c r="K640" s="40"/>
      <c r="L640" s="45"/>
      <c r="M640" s="45"/>
      <c r="N640" s="45"/>
      <c r="O640" s="42">
        <f t="shared" si="143"/>
        <v>0</v>
      </c>
      <c r="P640" s="141"/>
    </row>
    <row r="641" spans="1:16" ht="15">
      <c r="A641" s="43"/>
      <c r="B641" s="43"/>
      <c r="C641" s="140"/>
      <c r="D641" s="34" t="s">
        <v>350</v>
      </c>
      <c r="E641" s="37">
        <v>2</v>
      </c>
      <c r="F641" s="37">
        <v>80</v>
      </c>
      <c r="G641" s="41" t="s">
        <v>7</v>
      </c>
      <c r="H641" s="38">
        <f t="shared" si="144"/>
        <v>160</v>
      </c>
      <c r="I641" s="39"/>
      <c r="J641" s="140"/>
      <c r="K641" s="40"/>
      <c r="L641" s="45"/>
      <c r="M641" s="45"/>
      <c r="N641" s="45"/>
      <c r="O641" s="42">
        <f t="shared" si="143"/>
        <v>0</v>
      </c>
      <c r="P641" s="141"/>
    </row>
    <row r="642" spans="1:16" ht="15">
      <c r="A642" s="43"/>
      <c r="B642" s="43"/>
      <c r="C642" s="140"/>
      <c r="D642" s="34"/>
      <c r="E642" s="48"/>
      <c r="F642" s="36"/>
      <c r="G642" s="41"/>
      <c r="H642" s="38">
        <f t="shared" si="144"/>
        <v>0</v>
      </c>
      <c r="I642" s="39"/>
      <c r="J642" s="140"/>
      <c r="K642" s="49"/>
      <c r="L642" s="37"/>
      <c r="M642" s="37"/>
      <c r="N642" s="37"/>
      <c r="O642" s="42">
        <f t="shared" si="143"/>
        <v>0</v>
      </c>
      <c r="P642" s="141"/>
    </row>
    <row r="643" spans="1:16" ht="15">
      <c r="A643" s="43"/>
      <c r="B643" s="43"/>
      <c r="C643" s="140"/>
      <c r="D643" s="56"/>
      <c r="E643" s="37"/>
      <c r="F643" s="37"/>
      <c r="G643" s="37"/>
      <c r="H643" s="38">
        <f t="shared" si="144"/>
        <v>0</v>
      </c>
      <c r="I643" s="39"/>
      <c r="J643" s="140"/>
      <c r="K643" s="36"/>
      <c r="L643" s="37"/>
      <c r="M643" s="37"/>
      <c r="N643" s="37"/>
      <c r="O643" s="42">
        <f t="shared" si="143"/>
        <v>0</v>
      </c>
      <c r="P643" s="141"/>
    </row>
    <row r="644" spans="1:16" ht="15.75" thickBot="1">
      <c r="A644" s="50"/>
      <c r="B644" s="50"/>
      <c r="C644" s="51"/>
      <c r="D644" s="52"/>
      <c r="E644" s="53">
        <f>SUM(E634:E643)</f>
        <v>15</v>
      </c>
      <c r="F644" s="53">
        <f>SUM(F634:F643)</f>
        <v>697</v>
      </c>
      <c r="G644" s="53"/>
      <c r="H644" s="54">
        <f>SUM(H634:H643)</f>
        <v>1307</v>
      </c>
      <c r="I644" s="55"/>
      <c r="J644" s="51"/>
      <c r="K644" s="52"/>
      <c r="L644" s="53">
        <f>SUM(L634:L643)</f>
        <v>9</v>
      </c>
      <c r="M644" s="53">
        <f>SUM(M634:M643)</f>
        <v>434</v>
      </c>
      <c r="N644" s="53"/>
      <c r="O644" s="53">
        <f>SUM(O634:O643)</f>
        <v>627.20000000000005</v>
      </c>
      <c r="P644" s="142"/>
    </row>
    <row r="645" spans="1:16" ht="15.75" thickTop="1" thickBot="1"/>
    <row r="646" spans="1:16" ht="26.25" thickTop="1">
      <c r="A646" s="27" t="s">
        <v>292</v>
      </c>
      <c r="B646" s="28" t="s">
        <v>293</v>
      </c>
      <c r="C646" s="139"/>
      <c r="D646" s="29" t="s">
        <v>306</v>
      </c>
      <c r="E646" s="29" t="s">
        <v>307</v>
      </c>
      <c r="F646" s="29" t="s">
        <v>308</v>
      </c>
      <c r="G646" s="29"/>
      <c r="H646" s="29" t="s">
        <v>309</v>
      </c>
      <c r="I646" s="30"/>
      <c r="J646" s="139" t="s">
        <v>310</v>
      </c>
      <c r="K646" s="29" t="s">
        <v>306</v>
      </c>
      <c r="L646" s="29" t="s">
        <v>307</v>
      </c>
      <c r="M646" s="29" t="s">
        <v>308</v>
      </c>
      <c r="N646" s="29"/>
      <c r="O646" s="29" t="s">
        <v>311</v>
      </c>
      <c r="P646" s="31" t="s">
        <v>312</v>
      </c>
    </row>
    <row r="647" spans="1:16">
      <c r="A647" s="32">
        <v>50</v>
      </c>
      <c r="B647" s="33">
        <v>21839050</v>
      </c>
      <c r="C647" s="140"/>
      <c r="D647" s="56" t="s">
        <v>347</v>
      </c>
      <c r="E647" s="35">
        <v>2</v>
      </c>
      <c r="F647" s="36">
        <v>91</v>
      </c>
      <c r="G647" s="37" t="s">
        <v>7</v>
      </c>
      <c r="H647" s="38">
        <f t="shared" ref="H647:H649" si="145">E647*F647</f>
        <v>182</v>
      </c>
      <c r="I647" s="39"/>
      <c r="J647" s="140"/>
      <c r="K647" s="34" t="s">
        <v>301</v>
      </c>
      <c r="L647" s="40">
        <v>2</v>
      </c>
      <c r="M647" s="40">
        <v>90</v>
      </c>
      <c r="N647" s="41" t="s">
        <v>13</v>
      </c>
      <c r="O647" s="42">
        <f>L647*M647*0.8</f>
        <v>144</v>
      </c>
      <c r="P647" s="141">
        <f>(H657+O657)/(E657+(0.8*L657))</f>
        <v>87.446280991735534</v>
      </c>
    </row>
    <row r="648" spans="1:16" ht="15">
      <c r="A648" s="43"/>
      <c r="B648" s="43"/>
      <c r="C648" s="140"/>
      <c r="D648" s="56" t="s">
        <v>17</v>
      </c>
      <c r="E648" s="44">
        <v>1</v>
      </c>
      <c r="F648" s="45">
        <v>75</v>
      </c>
      <c r="G648" s="45" t="s">
        <v>11</v>
      </c>
      <c r="H648" s="38">
        <f t="shared" si="145"/>
        <v>75</v>
      </c>
      <c r="I648" s="46"/>
      <c r="J648" s="140"/>
      <c r="K648" s="56" t="s">
        <v>6</v>
      </c>
      <c r="L648" s="47">
        <v>2</v>
      </c>
      <c r="M648" s="40">
        <v>87</v>
      </c>
      <c r="N648" s="45" t="s">
        <v>13</v>
      </c>
      <c r="O648" s="42">
        <f t="shared" ref="O648:O656" si="146">L648*M648*0.8</f>
        <v>139.20000000000002</v>
      </c>
      <c r="P648" s="141"/>
    </row>
    <row r="649" spans="1:16" ht="15">
      <c r="A649" s="43"/>
      <c r="B649" s="43"/>
      <c r="C649" s="140"/>
      <c r="D649" s="34" t="s">
        <v>348</v>
      </c>
      <c r="E649" s="47">
        <v>2</v>
      </c>
      <c r="F649" s="40">
        <v>86</v>
      </c>
      <c r="G649" s="45" t="s">
        <v>7</v>
      </c>
      <c r="H649" s="38">
        <f t="shared" si="145"/>
        <v>172</v>
      </c>
      <c r="I649" s="46"/>
      <c r="J649" s="140"/>
      <c r="K649" s="36" t="s">
        <v>12</v>
      </c>
      <c r="L649" s="36">
        <v>2</v>
      </c>
      <c r="M649" s="37">
        <v>85</v>
      </c>
      <c r="N649" s="37" t="s">
        <v>13</v>
      </c>
      <c r="O649" s="42">
        <f t="shared" si="146"/>
        <v>136</v>
      </c>
      <c r="P649" s="141"/>
    </row>
    <row r="650" spans="1:16" ht="15">
      <c r="A650" s="43"/>
      <c r="B650" s="43"/>
      <c r="C650" s="140"/>
      <c r="D650" s="34" t="s">
        <v>16</v>
      </c>
      <c r="E650" s="35">
        <v>2</v>
      </c>
      <c r="F650" s="36">
        <v>89</v>
      </c>
      <c r="G650" s="37" t="s">
        <v>11</v>
      </c>
      <c r="H650" s="38">
        <f>E650*F650</f>
        <v>178</v>
      </c>
      <c r="I650" s="46"/>
      <c r="J650" s="140"/>
      <c r="K650" s="36" t="s">
        <v>323</v>
      </c>
      <c r="L650" s="36">
        <v>2</v>
      </c>
      <c r="M650" s="37">
        <v>90</v>
      </c>
      <c r="N650" s="37" t="s">
        <v>13</v>
      </c>
      <c r="O650" s="42">
        <f t="shared" si="146"/>
        <v>144</v>
      </c>
      <c r="P650" s="141"/>
    </row>
    <row r="651" spans="1:16" ht="15">
      <c r="A651" s="43"/>
      <c r="B651" s="43"/>
      <c r="C651" s="140"/>
      <c r="D651" s="34" t="s">
        <v>19</v>
      </c>
      <c r="E651" s="35">
        <v>1</v>
      </c>
      <c r="F651" s="37">
        <v>89</v>
      </c>
      <c r="G651" s="37" t="s">
        <v>11</v>
      </c>
      <c r="H651" s="38">
        <f t="shared" ref="H651:H656" si="147">E651*F651</f>
        <v>89</v>
      </c>
      <c r="I651" s="39"/>
      <c r="J651" s="140"/>
      <c r="K651" s="64" t="s">
        <v>357</v>
      </c>
      <c r="L651" s="40">
        <v>1</v>
      </c>
      <c r="M651" s="40">
        <v>80</v>
      </c>
      <c r="N651" s="45" t="s">
        <v>9</v>
      </c>
      <c r="O651" s="42">
        <f t="shared" si="146"/>
        <v>64</v>
      </c>
      <c r="P651" s="141"/>
    </row>
    <row r="652" spans="1:16" ht="15">
      <c r="A652" s="43"/>
      <c r="B652" s="43"/>
      <c r="C652" s="140"/>
      <c r="D652" s="34" t="s">
        <v>350</v>
      </c>
      <c r="E652" s="36">
        <v>2</v>
      </c>
      <c r="F652" s="36">
        <v>88</v>
      </c>
      <c r="G652" s="41" t="s">
        <v>7</v>
      </c>
      <c r="H652" s="38">
        <f t="shared" si="147"/>
        <v>176</v>
      </c>
      <c r="I652" s="46"/>
      <c r="J652" s="140"/>
      <c r="K652" s="40"/>
      <c r="L652" s="45"/>
      <c r="M652" s="45"/>
      <c r="N652" s="45"/>
      <c r="O652" s="42">
        <f t="shared" si="146"/>
        <v>0</v>
      </c>
      <c r="P652" s="141"/>
    </row>
    <row r="653" spans="1:16" ht="15">
      <c r="A653" s="43"/>
      <c r="B653" s="43"/>
      <c r="C653" s="140"/>
      <c r="D653" s="34" t="s">
        <v>352</v>
      </c>
      <c r="E653" s="36">
        <v>2</v>
      </c>
      <c r="F653" s="36">
        <v>92</v>
      </c>
      <c r="G653" s="41" t="s">
        <v>7</v>
      </c>
      <c r="H653" s="38">
        <f t="shared" si="147"/>
        <v>184</v>
      </c>
      <c r="I653" s="39"/>
      <c r="J653" s="140"/>
      <c r="K653" s="40"/>
      <c r="L653" s="45"/>
      <c r="M653" s="45"/>
      <c r="N653" s="45"/>
      <c r="O653" s="42">
        <f t="shared" si="146"/>
        <v>0</v>
      </c>
      <c r="P653" s="141"/>
    </row>
    <row r="654" spans="1:16" ht="15">
      <c r="A654" s="43"/>
      <c r="B654" s="43"/>
      <c r="C654" s="140"/>
      <c r="D654" s="34" t="s">
        <v>10</v>
      </c>
      <c r="E654" s="37">
        <v>1</v>
      </c>
      <c r="F654" s="37">
        <v>75</v>
      </c>
      <c r="G654" s="41" t="s">
        <v>11</v>
      </c>
      <c r="H654" s="38">
        <f t="shared" si="147"/>
        <v>75</v>
      </c>
      <c r="I654" s="39"/>
      <c r="J654" s="140"/>
      <c r="K654" s="40"/>
      <c r="L654" s="45"/>
      <c r="M654" s="45"/>
      <c r="N654" s="45"/>
      <c r="O654" s="42">
        <f t="shared" si="146"/>
        <v>0</v>
      </c>
      <c r="P654" s="141"/>
    </row>
    <row r="655" spans="1:16" ht="15">
      <c r="A655" s="43"/>
      <c r="B655" s="43"/>
      <c r="C655" s="140"/>
      <c r="D655" s="34" t="s">
        <v>353</v>
      </c>
      <c r="E655" s="48">
        <v>2</v>
      </c>
      <c r="F655" s="36">
        <v>85</v>
      </c>
      <c r="G655" s="41" t="s">
        <v>7</v>
      </c>
      <c r="H655" s="38">
        <f t="shared" si="147"/>
        <v>170</v>
      </c>
      <c r="I655" s="39"/>
      <c r="J655" s="140"/>
      <c r="K655" s="49"/>
      <c r="L655" s="37"/>
      <c r="M655" s="37"/>
      <c r="N655" s="37"/>
      <c r="O655" s="42">
        <f t="shared" si="146"/>
        <v>0</v>
      </c>
      <c r="P655" s="141"/>
    </row>
    <row r="656" spans="1:16" ht="15">
      <c r="A656" s="43"/>
      <c r="B656" s="43"/>
      <c r="C656" s="140"/>
      <c r="D656" s="56" t="s">
        <v>341</v>
      </c>
      <c r="E656" s="37">
        <v>2</v>
      </c>
      <c r="F656" s="37">
        <v>94</v>
      </c>
      <c r="G656" s="37" t="s">
        <v>7</v>
      </c>
      <c r="H656" s="38">
        <f t="shared" si="147"/>
        <v>188</v>
      </c>
      <c r="I656" s="39"/>
      <c r="J656" s="140"/>
      <c r="K656" s="36"/>
      <c r="L656" s="37"/>
      <c r="M656" s="37"/>
      <c r="N656" s="37"/>
      <c r="O656" s="42">
        <f t="shared" si="146"/>
        <v>0</v>
      </c>
      <c r="P656" s="141"/>
    </row>
    <row r="657" spans="1:16" ht="15.75" thickBot="1">
      <c r="A657" s="50"/>
      <c r="B657" s="50"/>
      <c r="C657" s="51"/>
      <c r="D657" s="52"/>
      <c r="E657" s="53">
        <f>SUM(E647:E656)</f>
        <v>17</v>
      </c>
      <c r="F657" s="53">
        <f>SUM(F647:F656)</f>
        <v>864</v>
      </c>
      <c r="G657" s="53"/>
      <c r="H657" s="54">
        <f>SUM(H647:H656)</f>
        <v>1489</v>
      </c>
      <c r="I657" s="55"/>
      <c r="J657" s="51"/>
      <c r="K657" s="52"/>
      <c r="L657" s="53">
        <f>SUM(L647:L656)</f>
        <v>9</v>
      </c>
      <c r="M657" s="53">
        <f>SUM(M647:M656)</f>
        <v>432</v>
      </c>
      <c r="N657" s="53"/>
      <c r="O657" s="53">
        <f>SUM(O647:O656)</f>
        <v>627.20000000000005</v>
      </c>
      <c r="P657" s="142"/>
    </row>
    <row r="658" spans="1:16" ht="15.75" thickTop="1" thickBot="1"/>
    <row r="659" spans="1:16" ht="26.25" thickTop="1">
      <c r="A659" s="27" t="s">
        <v>292</v>
      </c>
      <c r="B659" s="28" t="s">
        <v>293</v>
      </c>
      <c r="C659" s="139"/>
      <c r="D659" s="29" t="s">
        <v>306</v>
      </c>
      <c r="E659" s="29" t="s">
        <v>307</v>
      </c>
      <c r="F659" s="29" t="s">
        <v>308</v>
      </c>
      <c r="G659" s="29"/>
      <c r="H659" s="29" t="s">
        <v>309</v>
      </c>
      <c r="I659" s="30"/>
      <c r="J659" s="139" t="s">
        <v>310</v>
      </c>
      <c r="K659" s="29" t="s">
        <v>306</v>
      </c>
      <c r="L659" s="29" t="s">
        <v>307</v>
      </c>
      <c r="M659" s="29" t="s">
        <v>308</v>
      </c>
      <c r="N659" s="29"/>
      <c r="O659" s="29" t="s">
        <v>311</v>
      </c>
      <c r="P659" s="31" t="s">
        <v>312</v>
      </c>
    </row>
    <row r="660" spans="1:16">
      <c r="A660" s="32">
        <v>51</v>
      </c>
      <c r="B660" s="33">
        <v>21839051</v>
      </c>
      <c r="C660" s="140"/>
      <c r="D660" s="56" t="s">
        <v>350</v>
      </c>
      <c r="E660" s="35">
        <v>2</v>
      </c>
      <c r="F660" s="36">
        <v>89</v>
      </c>
      <c r="G660" s="37" t="s">
        <v>7</v>
      </c>
      <c r="H660" s="38">
        <f t="shared" ref="H660:H662" si="148">E660*F660</f>
        <v>178</v>
      </c>
      <c r="I660" s="39"/>
      <c r="J660" s="140"/>
      <c r="K660" s="34" t="s">
        <v>12</v>
      </c>
      <c r="L660" s="40">
        <v>2</v>
      </c>
      <c r="M660" s="40">
        <v>88</v>
      </c>
      <c r="N660" s="41" t="s">
        <v>13</v>
      </c>
      <c r="O660" s="42">
        <f>L660*M660*0.8</f>
        <v>140.80000000000001</v>
      </c>
      <c r="P660" s="141">
        <f>(H670+O670)/(E670+(0.8*L670))</f>
        <v>88.841121495327116</v>
      </c>
    </row>
    <row r="661" spans="1:16" ht="15">
      <c r="A661" s="43"/>
      <c r="B661" s="43"/>
      <c r="C661" s="140"/>
      <c r="D661" s="56" t="s">
        <v>352</v>
      </c>
      <c r="E661" s="44">
        <v>2</v>
      </c>
      <c r="F661" s="45">
        <v>95</v>
      </c>
      <c r="G661" s="45" t="s">
        <v>7</v>
      </c>
      <c r="H661" s="38">
        <f t="shared" si="148"/>
        <v>190</v>
      </c>
      <c r="I661" s="46"/>
      <c r="J661" s="140"/>
      <c r="K661" s="56" t="s">
        <v>323</v>
      </c>
      <c r="L661" s="47">
        <v>2</v>
      </c>
      <c r="M661" s="40">
        <v>95</v>
      </c>
      <c r="N661" s="45" t="s">
        <v>13</v>
      </c>
      <c r="O661" s="42">
        <f t="shared" ref="O661:O669" si="149">L661*M661*0.8</f>
        <v>152</v>
      </c>
      <c r="P661" s="141"/>
    </row>
    <row r="662" spans="1:16" ht="15">
      <c r="A662" s="43"/>
      <c r="B662" s="43"/>
      <c r="C662" s="140"/>
      <c r="D662" s="34" t="s">
        <v>353</v>
      </c>
      <c r="E662" s="47">
        <v>2</v>
      </c>
      <c r="F662" s="40">
        <v>88</v>
      </c>
      <c r="G662" s="45" t="s">
        <v>7</v>
      </c>
      <c r="H662" s="38">
        <f t="shared" si="148"/>
        <v>176</v>
      </c>
      <c r="I662" s="46"/>
      <c r="J662" s="140"/>
      <c r="K662" s="36" t="s">
        <v>301</v>
      </c>
      <c r="L662" s="36">
        <v>2</v>
      </c>
      <c r="M662" s="37">
        <v>85</v>
      </c>
      <c r="N662" s="37" t="s">
        <v>13</v>
      </c>
      <c r="O662" s="42">
        <f t="shared" si="149"/>
        <v>136</v>
      </c>
      <c r="P662" s="141"/>
    </row>
    <row r="663" spans="1:16" ht="15">
      <c r="A663" s="43"/>
      <c r="B663" s="43"/>
      <c r="C663" s="140"/>
      <c r="D663" s="34" t="s">
        <v>341</v>
      </c>
      <c r="E663" s="35">
        <v>2</v>
      </c>
      <c r="F663" s="36">
        <v>96</v>
      </c>
      <c r="G663" s="37" t="s">
        <v>7</v>
      </c>
      <c r="H663" s="38">
        <f>E663*F663</f>
        <v>192</v>
      </c>
      <c r="I663" s="46"/>
      <c r="J663" s="140"/>
      <c r="K663" s="36" t="s">
        <v>6</v>
      </c>
      <c r="L663" s="36">
        <v>2</v>
      </c>
      <c r="M663" s="37">
        <v>89</v>
      </c>
      <c r="N663" s="37" t="s">
        <v>13</v>
      </c>
      <c r="O663" s="42">
        <f t="shared" si="149"/>
        <v>142.4</v>
      </c>
      <c r="P663" s="141"/>
    </row>
    <row r="664" spans="1:16" ht="15">
      <c r="A664" s="43"/>
      <c r="B664" s="43"/>
      <c r="C664" s="140"/>
      <c r="D664" s="34" t="s">
        <v>347</v>
      </c>
      <c r="E664" s="35">
        <v>2</v>
      </c>
      <c r="F664" s="37">
        <v>89</v>
      </c>
      <c r="G664" s="37" t="s">
        <v>7</v>
      </c>
      <c r="H664" s="38">
        <f t="shared" ref="H664:H669" si="150">E664*F664</f>
        <v>178</v>
      </c>
      <c r="I664" s="39"/>
      <c r="J664" s="140"/>
      <c r="K664" s="64"/>
      <c r="L664" s="40"/>
      <c r="M664" s="40"/>
      <c r="N664" s="45"/>
      <c r="O664" s="42">
        <f t="shared" si="149"/>
        <v>0</v>
      </c>
      <c r="P664" s="141"/>
    </row>
    <row r="665" spans="1:16" ht="15">
      <c r="A665" s="43"/>
      <c r="B665" s="43"/>
      <c r="C665" s="140"/>
      <c r="D665" s="34" t="s">
        <v>348</v>
      </c>
      <c r="E665" s="36">
        <v>2</v>
      </c>
      <c r="F665" s="36">
        <v>87</v>
      </c>
      <c r="G665" s="41" t="s">
        <v>7</v>
      </c>
      <c r="H665" s="38">
        <f t="shared" si="150"/>
        <v>174</v>
      </c>
      <c r="I665" s="46"/>
      <c r="J665" s="140"/>
      <c r="K665" s="40"/>
      <c r="L665" s="45"/>
      <c r="M665" s="45"/>
      <c r="N665" s="45"/>
      <c r="O665" s="42">
        <f t="shared" si="149"/>
        <v>0</v>
      </c>
      <c r="P665" s="141"/>
    </row>
    <row r="666" spans="1:16" ht="15">
      <c r="A666" s="43"/>
      <c r="B666" s="43"/>
      <c r="C666" s="140"/>
      <c r="D666" s="34" t="s">
        <v>19</v>
      </c>
      <c r="E666" s="36">
        <v>1</v>
      </c>
      <c r="F666" s="36">
        <v>82</v>
      </c>
      <c r="G666" s="41" t="s">
        <v>11</v>
      </c>
      <c r="H666" s="38">
        <f t="shared" si="150"/>
        <v>82</v>
      </c>
      <c r="I666" s="39"/>
      <c r="J666" s="140"/>
      <c r="K666" s="40"/>
      <c r="L666" s="45"/>
      <c r="M666" s="45"/>
      <c r="N666" s="45"/>
      <c r="O666" s="42">
        <f t="shared" si="149"/>
        <v>0</v>
      </c>
      <c r="P666" s="141"/>
    </row>
    <row r="667" spans="1:16" ht="15">
      <c r="A667" s="43"/>
      <c r="B667" s="43"/>
      <c r="C667" s="140"/>
      <c r="D667" s="34" t="s">
        <v>16</v>
      </c>
      <c r="E667" s="37">
        <v>2</v>
      </c>
      <c r="F667" s="37">
        <v>80</v>
      </c>
      <c r="G667" s="41" t="s">
        <v>11</v>
      </c>
      <c r="H667" s="38">
        <f t="shared" si="150"/>
        <v>160</v>
      </c>
      <c r="I667" s="39"/>
      <c r="J667" s="140"/>
      <c r="K667" s="40"/>
      <c r="L667" s="45"/>
      <c r="M667" s="45"/>
      <c r="N667" s="45"/>
      <c r="O667" s="42">
        <f t="shared" si="149"/>
        <v>0</v>
      </c>
      <c r="P667" s="141"/>
    </row>
    <row r="668" spans="1:16" ht="15">
      <c r="A668" s="43"/>
      <c r="B668" s="43"/>
      <c r="C668" s="140"/>
      <c r="D668" s="34"/>
      <c r="E668" s="48"/>
      <c r="F668" s="36"/>
      <c r="G668" s="41"/>
      <c r="H668" s="38">
        <f t="shared" si="150"/>
        <v>0</v>
      </c>
      <c r="I668" s="39"/>
      <c r="J668" s="140"/>
      <c r="K668" s="49"/>
      <c r="L668" s="37"/>
      <c r="M668" s="37"/>
      <c r="N668" s="37"/>
      <c r="O668" s="42">
        <f t="shared" si="149"/>
        <v>0</v>
      </c>
      <c r="P668" s="141"/>
    </row>
    <row r="669" spans="1:16" ht="15">
      <c r="A669" s="43"/>
      <c r="B669" s="43"/>
      <c r="C669" s="140"/>
      <c r="D669" s="56"/>
      <c r="E669" s="37"/>
      <c r="F669" s="37"/>
      <c r="G669" s="37"/>
      <c r="H669" s="38">
        <f t="shared" si="150"/>
        <v>0</v>
      </c>
      <c r="I669" s="39"/>
      <c r="J669" s="140"/>
      <c r="K669" s="36"/>
      <c r="L669" s="37"/>
      <c r="M669" s="37"/>
      <c r="N669" s="37"/>
      <c r="O669" s="42">
        <f t="shared" si="149"/>
        <v>0</v>
      </c>
      <c r="P669" s="141"/>
    </row>
    <row r="670" spans="1:16" ht="15.75" thickBot="1">
      <c r="A670" s="50"/>
      <c r="B670" s="50"/>
      <c r="C670" s="51"/>
      <c r="D670" s="52"/>
      <c r="E670" s="53">
        <f>SUM(E660:E669)</f>
        <v>15</v>
      </c>
      <c r="F670" s="53">
        <f>SUM(F660:F669)</f>
        <v>706</v>
      </c>
      <c r="G670" s="53"/>
      <c r="H670" s="54">
        <f>SUM(H660:H669)</f>
        <v>1330</v>
      </c>
      <c r="I670" s="55"/>
      <c r="J670" s="51"/>
      <c r="K670" s="52"/>
      <c r="L670" s="53">
        <f>SUM(L660:L669)</f>
        <v>8</v>
      </c>
      <c r="M670" s="53">
        <f>SUM(M660:M669)</f>
        <v>357</v>
      </c>
      <c r="N670" s="53"/>
      <c r="O670" s="53">
        <f>SUM(O660:O669)</f>
        <v>571.20000000000005</v>
      </c>
      <c r="P670" s="142"/>
    </row>
    <row r="671" spans="1:16" ht="15" thickTop="1"/>
  </sheetData>
  <mergeCells count="154">
    <mergeCell ref="C35:C45"/>
    <mergeCell ref="J35:J45"/>
    <mergeCell ref="P36:P46"/>
    <mergeCell ref="C48:C58"/>
    <mergeCell ref="J48:J58"/>
    <mergeCell ref="P49:P59"/>
    <mergeCell ref="A3:T3"/>
    <mergeCell ref="C9:C19"/>
    <mergeCell ref="J9:J19"/>
    <mergeCell ref="P10:P20"/>
    <mergeCell ref="C22:C32"/>
    <mergeCell ref="J22:J32"/>
    <mergeCell ref="P23:P33"/>
    <mergeCell ref="C87:C97"/>
    <mergeCell ref="J87:J97"/>
    <mergeCell ref="P88:P98"/>
    <mergeCell ref="C100:C110"/>
    <mergeCell ref="J100:J110"/>
    <mergeCell ref="P101:P111"/>
    <mergeCell ref="C61:C71"/>
    <mergeCell ref="J61:J71"/>
    <mergeCell ref="P62:P72"/>
    <mergeCell ref="C74:C84"/>
    <mergeCell ref="J74:J84"/>
    <mergeCell ref="P75:P85"/>
    <mergeCell ref="C139:C149"/>
    <mergeCell ref="J139:J149"/>
    <mergeCell ref="P140:P150"/>
    <mergeCell ref="C152:C162"/>
    <mergeCell ref="J152:J162"/>
    <mergeCell ref="P153:P163"/>
    <mergeCell ref="C113:C123"/>
    <mergeCell ref="J113:J123"/>
    <mergeCell ref="P114:P124"/>
    <mergeCell ref="C126:C136"/>
    <mergeCell ref="J126:J136"/>
    <mergeCell ref="P127:P137"/>
    <mergeCell ref="C191:C201"/>
    <mergeCell ref="J191:J201"/>
    <mergeCell ref="P192:P202"/>
    <mergeCell ref="C204:C214"/>
    <mergeCell ref="J204:J214"/>
    <mergeCell ref="P205:P215"/>
    <mergeCell ref="C165:C175"/>
    <mergeCell ref="J165:J175"/>
    <mergeCell ref="P166:P176"/>
    <mergeCell ref="C178:C188"/>
    <mergeCell ref="J178:J188"/>
    <mergeCell ref="P179:P189"/>
    <mergeCell ref="C243:C253"/>
    <mergeCell ref="J243:J253"/>
    <mergeCell ref="P244:P254"/>
    <mergeCell ref="C256:C266"/>
    <mergeCell ref="J256:J266"/>
    <mergeCell ref="P257:P267"/>
    <mergeCell ref="C217:C227"/>
    <mergeCell ref="J217:J227"/>
    <mergeCell ref="P218:P228"/>
    <mergeCell ref="C230:C240"/>
    <mergeCell ref="J230:J240"/>
    <mergeCell ref="P231:P241"/>
    <mergeCell ref="C295:C305"/>
    <mergeCell ref="J295:J305"/>
    <mergeCell ref="P296:P306"/>
    <mergeCell ref="C308:C318"/>
    <mergeCell ref="J308:J318"/>
    <mergeCell ref="P309:P319"/>
    <mergeCell ref="C269:C279"/>
    <mergeCell ref="J269:J279"/>
    <mergeCell ref="P270:P280"/>
    <mergeCell ref="C282:C292"/>
    <mergeCell ref="J282:J292"/>
    <mergeCell ref="P283:P293"/>
    <mergeCell ref="C347:C357"/>
    <mergeCell ref="J347:J357"/>
    <mergeCell ref="P348:P358"/>
    <mergeCell ref="C360:C370"/>
    <mergeCell ref="J360:J370"/>
    <mergeCell ref="P361:P371"/>
    <mergeCell ref="C321:C331"/>
    <mergeCell ref="J321:J331"/>
    <mergeCell ref="P322:P332"/>
    <mergeCell ref="C334:C344"/>
    <mergeCell ref="J334:J344"/>
    <mergeCell ref="P335:P345"/>
    <mergeCell ref="C399:C409"/>
    <mergeCell ref="J399:J409"/>
    <mergeCell ref="P400:P410"/>
    <mergeCell ref="C412:C422"/>
    <mergeCell ref="J412:J422"/>
    <mergeCell ref="P413:P423"/>
    <mergeCell ref="C373:C383"/>
    <mergeCell ref="J373:J383"/>
    <mergeCell ref="P374:P384"/>
    <mergeCell ref="C386:C396"/>
    <mergeCell ref="J386:J396"/>
    <mergeCell ref="P387:P397"/>
    <mergeCell ref="C451:C461"/>
    <mergeCell ref="J451:J461"/>
    <mergeCell ref="P452:P462"/>
    <mergeCell ref="C464:C474"/>
    <mergeCell ref="J464:J474"/>
    <mergeCell ref="P465:P475"/>
    <mergeCell ref="C425:C435"/>
    <mergeCell ref="J425:J435"/>
    <mergeCell ref="P426:P436"/>
    <mergeCell ref="C438:C448"/>
    <mergeCell ref="J438:J448"/>
    <mergeCell ref="P439:P449"/>
    <mergeCell ref="C503:C513"/>
    <mergeCell ref="J503:J513"/>
    <mergeCell ref="P504:P514"/>
    <mergeCell ref="C516:C526"/>
    <mergeCell ref="J516:J526"/>
    <mergeCell ref="P517:P527"/>
    <mergeCell ref="C477:C487"/>
    <mergeCell ref="J477:J487"/>
    <mergeCell ref="P478:P488"/>
    <mergeCell ref="C490:C500"/>
    <mergeCell ref="J490:J500"/>
    <mergeCell ref="P491:P501"/>
    <mergeCell ref="C555:C565"/>
    <mergeCell ref="J555:J565"/>
    <mergeCell ref="P556:P566"/>
    <mergeCell ref="C568:C578"/>
    <mergeCell ref="J568:J578"/>
    <mergeCell ref="P569:P579"/>
    <mergeCell ref="C529:C539"/>
    <mergeCell ref="J529:J539"/>
    <mergeCell ref="P530:P540"/>
    <mergeCell ref="C542:C552"/>
    <mergeCell ref="J542:J552"/>
    <mergeCell ref="P543:P553"/>
    <mergeCell ref="C607:C617"/>
    <mergeCell ref="J607:J617"/>
    <mergeCell ref="P608:P618"/>
    <mergeCell ref="C620:C630"/>
    <mergeCell ref="J620:J630"/>
    <mergeCell ref="P621:P631"/>
    <mergeCell ref="C581:C591"/>
    <mergeCell ref="J581:J591"/>
    <mergeCell ref="P582:P592"/>
    <mergeCell ref="C594:C604"/>
    <mergeCell ref="J594:J604"/>
    <mergeCell ref="P595:P605"/>
    <mergeCell ref="C659:C669"/>
    <mergeCell ref="J659:J669"/>
    <mergeCell ref="P660:P670"/>
    <mergeCell ref="C633:C643"/>
    <mergeCell ref="J633:J643"/>
    <mergeCell ref="P634:P644"/>
    <mergeCell ref="C646:C656"/>
    <mergeCell ref="J646:J656"/>
    <mergeCell ref="P647:P657"/>
  </mergeCells>
  <phoneticPr fontId="2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2EE36-C568-4B04-BDFF-066EC04CAC1C}">
  <dimension ref="A1:I27"/>
  <sheetViews>
    <sheetView workbookViewId="0">
      <selection sqref="A1:A1048576"/>
    </sheetView>
  </sheetViews>
  <sheetFormatPr defaultRowHeight="15"/>
  <cols>
    <col min="1" max="1" width="9.5" style="1" bestFit="1" customWidth="1"/>
    <col min="2" max="9" width="9.125" style="1" bestFit="1" customWidth="1"/>
    <col min="10" max="16384" width="9" style="1"/>
  </cols>
  <sheetData>
    <row r="1" spans="1:9" ht="15.75">
      <c r="A1" s="73" t="s">
        <v>369</v>
      </c>
      <c r="B1" s="74" t="s">
        <v>370</v>
      </c>
      <c r="C1" s="75" t="s">
        <v>372</v>
      </c>
      <c r="D1" s="73" t="s">
        <v>371</v>
      </c>
      <c r="E1" s="74" t="s">
        <v>373</v>
      </c>
      <c r="F1" s="75" t="s">
        <v>374</v>
      </c>
      <c r="G1" s="74" t="s">
        <v>375</v>
      </c>
      <c r="H1" s="74" t="s">
        <v>376</v>
      </c>
      <c r="I1" s="74" t="s">
        <v>377</v>
      </c>
    </row>
    <row r="2" spans="1:9">
      <c r="A2" s="93">
        <v>11639007</v>
      </c>
      <c r="B2" s="93">
        <v>154</v>
      </c>
      <c r="C2" s="100">
        <f t="shared" ref="C2:C22" si="0">(B2-MIN(B$2:B$22))/(MAX(B$2:B$22)-MIN(B$2:B$22))*40+60</f>
        <v>100</v>
      </c>
      <c r="D2" s="93">
        <v>1</v>
      </c>
      <c r="E2" s="100">
        <f t="shared" ref="E2:E22" si="1">(D2-MIN(D$2:D$22))/(MAX(D$2:D$22)-MIN(D$2:D$22))*40+60</f>
        <v>66.25</v>
      </c>
      <c r="F2" s="100">
        <f t="shared" ref="F2:F22" si="2">C2</f>
        <v>100</v>
      </c>
      <c r="G2" s="100">
        <f t="shared" ref="G2:G22" si="3">C2*0.8+E2*0.2</f>
        <v>93.25</v>
      </c>
      <c r="H2" s="93">
        <f t="shared" ref="H2:H22" si="4">RANK(F2,$F$2:$F$22,0)</f>
        <v>1</v>
      </c>
      <c r="I2" s="93">
        <f t="shared" ref="I2:I22" si="5">RANK(G2,$G$2:$G$22,0)</f>
        <v>1</v>
      </c>
    </row>
    <row r="3" spans="1:9">
      <c r="A3" s="93">
        <v>11539006</v>
      </c>
      <c r="B3" s="93">
        <v>122.65</v>
      </c>
      <c r="C3" s="100">
        <f t="shared" si="0"/>
        <v>91.857142857142861</v>
      </c>
      <c r="D3" s="101">
        <v>0</v>
      </c>
      <c r="E3" s="100">
        <f t="shared" si="1"/>
        <v>60</v>
      </c>
      <c r="F3" s="100">
        <f t="shared" si="2"/>
        <v>91.857142857142861</v>
      </c>
      <c r="G3" s="100">
        <f t="shared" si="3"/>
        <v>85.485714285714295</v>
      </c>
      <c r="H3" s="93">
        <f t="shared" si="4"/>
        <v>2</v>
      </c>
      <c r="I3" s="93">
        <f t="shared" si="5"/>
        <v>2</v>
      </c>
    </row>
    <row r="4" spans="1:9">
      <c r="A4" s="93">
        <v>11739007</v>
      </c>
      <c r="B4" s="93">
        <v>110</v>
      </c>
      <c r="C4" s="100">
        <f t="shared" si="0"/>
        <v>88.571428571428569</v>
      </c>
      <c r="D4" s="93">
        <v>0</v>
      </c>
      <c r="E4" s="100">
        <f t="shared" si="1"/>
        <v>60</v>
      </c>
      <c r="F4" s="100">
        <f t="shared" si="2"/>
        <v>88.571428571428569</v>
      </c>
      <c r="G4" s="100">
        <f t="shared" si="3"/>
        <v>82.857142857142861</v>
      </c>
      <c r="H4" s="93">
        <f t="shared" si="4"/>
        <v>3</v>
      </c>
      <c r="I4" s="93">
        <f t="shared" si="5"/>
        <v>3</v>
      </c>
    </row>
    <row r="5" spans="1:9">
      <c r="A5" s="93">
        <v>11539013</v>
      </c>
      <c r="B5" s="93">
        <v>108</v>
      </c>
      <c r="C5" s="100">
        <f t="shared" si="0"/>
        <v>88.051948051948045</v>
      </c>
      <c r="D5" s="93">
        <v>0</v>
      </c>
      <c r="E5" s="100">
        <f t="shared" si="1"/>
        <v>60</v>
      </c>
      <c r="F5" s="100">
        <f t="shared" si="2"/>
        <v>88.051948051948045</v>
      </c>
      <c r="G5" s="100">
        <f t="shared" si="3"/>
        <v>82.441558441558442</v>
      </c>
      <c r="H5" s="93">
        <f t="shared" si="4"/>
        <v>4</v>
      </c>
      <c r="I5" s="93">
        <f t="shared" si="5"/>
        <v>4</v>
      </c>
    </row>
    <row r="6" spans="1:9">
      <c r="A6" s="93">
        <v>11539005</v>
      </c>
      <c r="B6" s="93">
        <v>58.8</v>
      </c>
      <c r="C6" s="100">
        <f t="shared" si="0"/>
        <v>75.272727272727266</v>
      </c>
      <c r="D6" s="93">
        <v>6.4</v>
      </c>
      <c r="E6" s="100">
        <f t="shared" si="1"/>
        <v>100</v>
      </c>
      <c r="F6" s="100">
        <f t="shared" si="2"/>
        <v>75.272727272727266</v>
      </c>
      <c r="G6" s="100">
        <f t="shared" si="3"/>
        <v>80.218181818181819</v>
      </c>
      <c r="H6" s="93">
        <f t="shared" si="4"/>
        <v>5</v>
      </c>
      <c r="I6" s="93">
        <f t="shared" si="5"/>
        <v>5</v>
      </c>
    </row>
    <row r="7" spans="1:9">
      <c r="A7" s="93">
        <v>11739002</v>
      </c>
      <c r="B7" s="93">
        <v>52</v>
      </c>
      <c r="C7" s="100">
        <f t="shared" si="0"/>
        <v>73.506493506493513</v>
      </c>
      <c r="D7" s="101">
        <v>3</v>
      </c>
      <c r="E7" s="100">
        <f t="shared" si="1"/>
        <v>78.75</v>
      </c>
      <c r="F7" s="100">
        <f t="shared" si="2"/>
        <v>73.506493506493513</v>
      </c>
      <c r="G7" s="100">
        <f t="shared" si="3"/>
        <v>74.555194805194816</v>
      </c>
      <c r="H7" s="93">
        <f t="shared" si="4"/>
        <v>6</v>
      </c>
      <c r="I7" s="93">
        <f t="shared" si="5"/>
        <v>6</v>
      </c>
    </row>
    <row r="8" spans="1:9">
      <c r="A8" s="93">
        <v>11639006</v>
      </c>
      <c r="B8" s="93">
        <v>52</v>
      </c>
      <c r="C8" s="100">
        <f t="shared" si="0"/>
        <v>73.506493506493513</v>
      </c>
      <c r="D8" s="93">
        <v>1</v>
      </c>
      <c r="E8" s="100">
        <f t="shared" si="1"/>
        <v>66.25</v>
      </c>
      <c r="F8" s="100">
        <f t="shared" si="2"/>
        <v>73.506493506493513</v>
      </c>
      <c r="G8" s="100">
        <f t="shared" si="3"/>
        <v>72.055194805194816</v>
      </c>
      <c r="H8" s="93">
        <f t="shared" si="4"/>
        <v>6</v>
      </c>
      <c r="I8" s="93">
        <f t="shared" si="5"/>
        <v>7</v>
      </c>
    </row>
    <row r="9" spans="1:9">
      <c r="A9" s="93">
        <v>11739011</v>
      </c>
      <c r="B9" s="93">
        <v>27.5</v>
      </c>
      <c r="C9" s="100">
        <f t="shared" si="0"/>
        <v>67.142857142857139</v>
      </c>
      <c r="D9" s="101">
        <v>2</v>
      </c>
      <c r="E9" s="100">
        <f t="shared" si="1"/>
        <v>72.5</v>
      </c>
      <c r="F9" s="100">
        <f t="shared" si="2"/>
        <v>67.142857142857139</v>
      </c>
      <c r="G9" s="100">
        <f t="shared" si="3"/>
        <v>68.214285714285722</v>
      </c>
      <c r="H9" s="93">
        <f t="shared" si="4"/>
        <v>8</v>
      </c>
      <c r="I9" s="93">
        <f t="shared" si="5"/>
        <v>8</v>
      </c>
    </row>
    <row r="10" spans="1:9">
      <c r="A10" s="93">
        <v>11839009</v>
      </c>
      <c r="B10" s="93">
        <v>0</v>
      </c>
      <c r="C10" s="100">
        <f t="shared" si="0"/>
        <v>60</v>
      </c>
      <c r="D10" s="93">
        <v>5.6</v>
      </c>
      <c r="E10" s="100">
        <f t="shared" si="1"/>
        <v>95</v>
      </c>
      <c r="F10" s="100">
        <f t="shared" si="2"/>
        <v>60</v>
      </c>
      <c r="G10" s="100">
        <f t="shared" si="3"/>
        <v>67</v>
      </c>
      <c r="H10" s="93">
        <f t="shared" si="4"/>
        <v>19</v>
      </c>
      <c r="I10" s="93">
        <f t="shared" si="5"/>
        <v>9</v>
      </c>
    </row>
    <row r="11" spans="1:9">
      <c r="A11" s="93">
        <v>11739012</v>
      </c>
      <c r="B11" s="93">
        <v>6</v>
      </c>
      <c r="C11" s="100">
        <f t="shared" si="0"/>
        <v>61.558441558441558</v>
      </c>
      <c r="D11" s="93">
        <v>4</v>
      </c>
      <c r="E11" s="100">
        <f t="shared" si="1"/>
        <v>85</v>
      </c>
      <c r="F11" s="100">
        <f t="shared" si="2"/>
        <v>61.558441558441558</v>
      </c>
      <c r="G11" s="100">
        <f t="shared" si="3"/>
        <v>66.246753246753258</v>
      </c>
      <c r="H11" s="93">
        <f t="shared" si="4"/>
        <v>13</v>
      </c>
      <c r="I11" s="93">
        <f t="shared" si="5"/>
        <v>10</v>
      </c>
    </row>
    <row r="12" spans="1:9">
      <c r="A12" s="93">
        <v>11539004</v>
      </c>
      <c r="B12" s="93">
        <v>12</v>
      </c>
      <c r="C12" s="100">
        <f t="shared" si="0"/>
        <v>63.116883116883116</v>
      </c>
      <c r="D12" s="93">
        <v>3</v>
      </c>
      <c r="E12" s="100">
        <f t="shared" si="1"/>
        <v>78.75</v>
      </c>
      <c r="F12" s="100">
        <f t="shared" si="2"/>
        <v>63.116883116883116</v>
      </c>
      <c r="G12" s="100">
        <f t="shared" si="3"/>
        <v>66.243506493506487</v>
      </c>
      <c r="H12" s="93">
        <f t="shared" si="4"/>
        <v>10</v>
      </c>
      <c r="I12" s="93">
        <f t="shared" si="5"/>
        <v>11</v>
      </c>
    </row>
    <row r="13" spans="1:9">
      <c r="A13" s="93">
        <v>11939001</v>
      </c>
      <c r="B13" s="93">
        <v>21.25</v>
      </c>
      <c r="C13" s="100">
        <f t="shared" si="0"/>
        <v>65.519480519480524</v>
      </c>
      <c r="D13" s="101">
        <v>1</v>
      </c>
      <c r="E13" s="100">
        <f t="shared" si="1"/>
        <v>66.25</v>
      </c>
      <c r="F13" s="100">
        <f t="shared" si="2"/>
        <v>65.519480519480524</v>
      </c>
      <c r="G13" s="100">
        <f t="shared" si="3"/>
        <v>65.665584415584419</v>
      </c>
      <c r="H13" s="93">
        <f t="shared" si="4"/>
        <v>9</v>
      </c>
      <c r="I13" s="93">
        <f t="shared" si="5"/>
        <v>12</v>
      </c>
    </row>
    <row r="14" spans="1:9">
      <c r="A14" s="93">
        <v>11839013</v>
      </c>
      <c r="B14" s="93">
        <v>2</v>
      </c>
      <c r="C14" s="100">
        <f t="shared" si="0"/>
        <v>60.519480519480517</v>
      </c>
      <c r="D14" s="136">
        <v>3</v>
      </c>
      <c r="E14" s="100">
        <f t="shared" si="1"/>
        <v>78.75</v>
      </c>
      <c r="F14" s="100">
        <f t="shared" si="2"/>
        <v>60.519480519480517</v>
      </c>
      <c r="G14" s="100">
        <f t="shared" si="3"/>
        <v>64.165584415584419</v>
      </c>
      <c r="H14" s="93">
        <f t="shared" si="4"/>
        <v>17</v>
      </c>
      <c r="I14" s="93">
        <f t="shared" si="5"/>
        <v>13</v>
      </c>
    </row>
    <row r="15" spans="1:9">
      <c r="A15" s="93">
        <v>11639010</v>
      </c>
      <c r="B15" s="93">
        <v>5</v>
      </c>
      <c r="C15" s="100">
        <f t="shared" si="0"/>
        <v>61.298701298701296</v>
      </c>
      <c r="D15" s="101">
        <v>2.4</v>
      </c>
      <c r="E15" s="100">
        <f t="shared" si="1"/>
        <v>75</v>
      </c>
      <c r="F15" s="100">
        <f t="shared" si="2"/>
        <v>61.298701298701296</v>
      </c>
      <c r="G15" s="100">
        <f t="shared" si="3"/>
        <v>64.038961038961048</v>
      </c>
      <c r="H15" s="93">
        <f t="shared" si="4"/>
        <v>14</v>
      </c>
      <c r="I15" s="93">
        <f t="shared" si="5"/>
        <v>14</v>
      </c>
    </row>
    <row r="16" spans="1:9">
      <c r="A16" s="93">
        <v>11739010</v>
      </c>
      <c r="B16" s="93">
        <v>7</v>
      </c>
      <c r="C16" s="100">
        <f t="shared" si="0"/>
        <v>61.81818181818182</v>
      </c>
      <c r="D16" s="136">
        <v>2</v>
      </c>
      <c r="E16" s="100">
        <f t="shared" si="1"/>
        <v>72.5</v>
      </c>
      <c r="F16" s="100">
        <f t="shared" si="2"/>
        <v>61.81818181818182</v>
      </c>
      <c r="G16" s="100">
        <f t="shared" si="3"/>
        <v>63.95454545454546</v>
      </c>
      <c r="H16" s="93">
        <f t="shared" si="4"/>
        <v>11</v>
      </c>
      <c r="I16" s="93">
        <f t="shared" si="5"/>
        <v>15</v>
      </c>
    </row>
    <row r="17" spans="1:9">
      <c r="A17" s="93">
        <v>11839010</v>
      </c>
      <c r="B17" s="93">
        <v>0</v>
      </c>
      <c r="C17" s="100">
        <f t="shared" si="0"/>
        <v>60</v>
      </c>
      <c r="D17" s="136">
        <v>3</v>
      </c>
      <c r="E17" s="100">
        <f t="shared" si="1"/>
        <v>78.75</v>
      </c>
      <c r="F17" s="100">
        <f t="shared" si="2"/>
        <v>60</v>
      </c>
      <c r="G17" s="100">
        <f t="shared" si="3"/>
        <v>63.75</v>
      </c>
      <c r="H17" s="93">
        <f t="shared" si="4"/>
        <v>19</v>
      </c>
      <c r="I17" s="93">
        <f t="shared" si="5"/>
        <v>16</v>
      </c>
    </row>
    <row r="18" spans="1:9">
      <c r="A18" s="93">
        <v>11739005</v>
      </c>
      <c r="B18" s="93">
        <v>7</v>
      </c>
      <c r="C18" s="100">
        <f t="shared" si="0"/>
        <v>61.81818181818182</v>
      </c>
      <c r="D18" s="101">
        <v>0</v>
      </c>
      <c r="E18" s="100">
        <f t="shared" si="1"/>
        <v>60</v>
      </c>
      <c r="F18" s="100">
        <f t="shared" si="2"/>
        <v>61.81818181818182</v>
      </c>
      <c r="G18" s="100">
        <f t="shared" si="3"/>
        <v>61.45454545454546</v>
      </c>
      <c r="H18" s="93">
        <f t="shared" si="4"/>
        <v>11</v>
      </c>
      <c r="I18" s="93">
        <f t="shared" si="5"/>
        <v>17</v>
      </c>
    </row>
    <row r="19" spans="1:9">
      <c r="A19" s="93">
        <v>11839007</v>
      </c>
      <c r="B19" s="93">
        <v>0</v>
      </c>
      <c r="C19" s="100">
        <f t="shared" si="0"/>
        <v>60</v>
      </c>
      <c r="D19" s="136">
        <v>1</v>
      </c>
      <c r="E19" s="100">
        <f t="shared" si="1"/>
        <v>66.25</v>
      </c>
      <c r="F19" s="100">
        <f t="shared" si="2"/>
        <v>60</v>
      </c>
      <c r="G19" s="100">
        <f t="shared" si="3"/>
        <v>61.25</v>
      </c>
      <c r="H19" s="93">
        <f t="shared" si="4"/>
        <v>19</v>
      </c>
      <c r="I19" s="93">
        <f t="shared" si="5"/>
        <v>18</v>
      </c>
    </row>
    <row r="20" spans="1:9">
      <c r="A20" s="93">
        <v>11639009</v>
      </c>
      <c r="B20" s="93">
        <v>5</v>
      </c>
      <c r="C20" s="100">
        <f t="shared" si="0"/>
        <v>61.298701298701296</v>
      </c>
      <c r="D20" s="93">
        <v>0</v>
      </c>
      <c r="E20" s="100">
        <f t="shared" si="1"/>
        <v>60</v>
      </c>
      <c r="F20" s="100">
        <f t="shared" si="2"/>
        <v>61.298701298701296</v>
      </c>
      <c r="G20" s="100">
        <f t="shared" si="3"/>
        <v>61.038961038961041</v>
      </c>
      <c r="H20" s="93">
        <f t="shared" si="4"/>
        <v>14</v>
      </c>
      <c r="I20" s="93">
        <f t="shared" si="5"/>
        <v>19</v>
      </c>
    </row>
    <row r="21" spans="1:9">
      <c r="A21" s="93">
        <v>11739001</v>
      </c>
      <c r="B21" s="93">
        <v>5</v>
      </c>
      <c r="C21" s="100">
        <f t="shared" si="0"/>
        <v>61.298701298701296</v>
      </c>
      <c r="D21" s="101">
        <v>0</v>
      </c>
      <c r="E21" s="100">
        <f t="shared" si="1"/>
        <v>60</v>
      </c>
      <c r="F21" s="100">
        <f t="shared" si="2"/>
        <v>61.298701298701296</v>
      </c>
      <c r="G21" s="100">
        <f t="shared" si="3"/>
        <v>61.038961038961041</v>
      </c>
      <c r="H21" s="93">
        <f t="shared" si="4"/>
        <v>14</v>
      </c>
      <c r="I21" s="93">
        <f t="shared" si="5"/>
        <v>19</v>
      </c>
    </row>
    <row r="22" spans="1:9">
      <c r="A22" s="93">
        <v>11839008</v>
      </c>
      <c r="B22" s="93">
        <v>2</v>
      </c>
      <c r="C22" s="100">
        <f t="shared" si="0"/>
        <v>60.519480519480517</v>
      </c>
      <c r="D22" s="93">
        <v>0</v>
      </c>
      <c r="E22" s="100">
        <f t="shared" si="1"/>
        <v>60</v>
      </c>
      <c r="F22" s="100">
        <f t="shared" si="2"/>
        <v>60.519480519480517</v>
      </c>
      <c r="G22" s="100">
        <f t="shared" si="3"/>
        <v>60.415584415584419</v>
      </c>
      <c r="H22" s="93">
        <f t="shared" si="4"/>
        <v>17</v>
      </c>
      <c r="I22" s="93">
        <f t="shared" si="5"/>
        <v>21</v>
      </c>
    </row>
    <row r="24" spans="1:9">
      <c r="A24" s="1" t="s">
        <v>379</v>
      </c>
    </row>
    <row r="25" spans="1:9">
      <c r="A25" s="1" t="s">
        <v>380</v>
      </c>
    </row>
    <row r="26" spans="1:9">
      <c r="A26" s="1" t="s">
        <v>381</v>
      </c>
    </row>
    <row r="27" spans="1:9">
      <c r="A27" s="1" t="s">
        <v>382</v>
      </c>
    </row>
  </sheetData>
  <autoFilter ref="A1:I22" xr:uid="{B7A3D080-F19D-4C1B-8CE0-801A6F80D167}">
    <sortState ref="A2:I22">
      <sortCondition ref="I2:I22"/>
    </sortState>
  </autoFilter>
  <phoneticPr fontId="2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
  <sheetViews>
    <sheetView zoomScale="115" zoomScaleNormal="115" workbookViewId="0">
      <selection activeCell="C1" sqref="C1:C1048576"/>
    </sheetView>
  </sheetViews>
  <sheetFormatPr defaultColWidth="9" defaultRowHeight="15"/>
  <cols>
    <col min="1" max="1" width="9" style="10"/>
    <col min="2" max="2" width="11.125" style="87" customWidth="1"/>
    <col min="3" max="3" width="74.25" style="88" customWidth="1"/>
    <col min="4" max="4" width="11.125" style="87" customWidth="1"/>
    <col min="5" max="5" width="9" style="87"/>
    <col min="6" max="6" width="20.5" style="87" customWidth="1"/>
    <col min="7" max="7" width="19.625" style="87" customWidth="1"/>
    <col min="8" max="8" width="9" style="1"/>
    <col min="9" max="9" width="34.25" style="1" customWidth="1"/>
    <col min="10" max="10" width="40.625" style="1" customWidth="1"/>
    <col min="11" max="16384" width="9" style="1"/>
  </cols>
  <sheetData>
    <row r="1" spans="1:10" ht="21" customHeight="1">
      <c r="A1" s="73" t="s">
        <v>292</v>
      </c>
      <c r="B1" s="3" t="s">
        <v>21</v>
      </c>
      <c r="C1" s="5" t="s">
        <v>22</v>
      </c>
      <c r="D1" s="3" t="s">
        <v>23</v>
      </c>
      <c r="E1" s="3" t="s">
        <v>24</v>
      </c>
      <c r="F1" s="3" t="s">
        <v>25</v>
      </c>
      <c r="G1" s="3" t="s">
        <v>26</v>
      </c>
      <c r="I1" s="11" t="s">
        <v>27</v>
      </c>
    </row>
    <row r="2" spans="1:10" ht="58.5" customHeight="1">
      <c r="A2" s="148">
        <v>1</v>
      </c>
      <c r="B2" s="145">
        <v>21839046</v>
      </c>
      <c r="C2" s="99" t="s">
        <v>398</v>
      </c>
      <c r="D2" s="93">
        <v>27</v>
      </c>
      <c r="E2" s="145">
        <f>D2+D4</f>
        <v>29</v>
      </c>
      <c r="F2" s="126" t="s">
        <v>361</v>
      </c>
      <c r="G2" s="93"/>
      <c r="I2" s="69" t="s">
        <v>358</v>
      </c>
      <c r="J2" s="71" t="s">
        <v>360</v>
      </c>
    </row>
    <row r="3" spans="1:10" ht="58.5">
      <c r="A3" s="148"/>
      <c r="B3" s="145"/>
      <c r="C3" s="99" t="s">
        <v>277</v>
      </c>
      <c r="D3" s="138">
        <v>0</v>
      </c>
      <c r="E3" s="145"/>
      <c r="F3" s="126" t="s">
        <v>361</v>
      </c>
      <c r="G3" s="115" t="s">
        <v>364</v>
      </c>
      <c r="I3" s="13"/>
    </row>
    <row r="4" spans="1:10">
      <c r="A4" s="148"/>
      <c r="B4" s="145"/>
      <c r="C4" s="95" t="s">
        <v>28</v>
      </c>
      <c r="D4" s="93">
        <v>2</v>
      </c>
      <c r="E4" s="145"/>
      <c r="F4" s="92" t="s">
        <v>29</v>
      </c>
      <c r="G4" s="93"/>
    </row>
    <row r="5" spans="1:10" s="6" customFormat="1">
      <c r="A5" s="122">
        <v>2</v>
      </c>
      <c r="B5" s="93">
        <v>21839051</v>
      </c>
      <c r="C5" s="94" t="s">
        <v>30</v>
      </c>
      <c r="D5" s="93">
        <v>2</v>
      </c>
      <c r="E5" s="93">
        <v>2</v>
      </c>
      <c r="F5" s="103" t="s">
        <v>31</v>
      </c>
      <c r="G5" s="93"/>
    </row>
    <row r="6" spans="1:10" s="6" customFormat="1">
      <c r="A6" s="148">
        <v>3</v>
      </c>
      <c r="B6" s="145">
        <v>21839017</v>
      </c>
      <c r="C6" s="94" t="s">
        <v>32</v>
      </c>
      <c r="D6" s="93">
        <v>5</v>
      </c>
      <c r="E6" s="145">
        <v>7</v>
      </c>
      <c r="F6" s="103" t="s">
        <v>33</v>
      </c>
      <c r="G6" s="93"/>
    </row>
    <row r="7" spans="1:10" s="6" customFormat="1">
      <c r="A7" s="148"/>
      <c r="B7" s="145"/>
      <c r="C7" s="94" t="s">
        <v>34</v>
      </c>
      <c r="D7" s="93">
        <v>2</v>
      </c>
      <c r="E7" s="145"/>
      <c r="F7" s="93" t="s">
        <v>31</v>
      </c>
      <c r="G7" s="93"/>
    </row>
    <row r="8" spans="1:10" s="6" customFormat="1">
      <c r="A8" s="148">
        <v>4</v>
      </c>
      <c r="B8" s="145">
        <v>21839026</v>
      </c>
      <c r="C8" s="94" t="s">
        <v>35</v>
      </c>
      <c r="D8" s="93">
        <v>5</v>
      </c>
      <c r="E8" s="145">
        <v>7</v>
      </c>
      <c r="F8" s="103" t="s">
        <v>33</v>
      </c>
      <c r="G8" s="93"/>
    </row>
    <row r="9" spans="1:10" s="6" customFormat="1">
      <c r="A9" s="148"/>
      <c r="B9" s="145"/>
      <c r="C9" s="94" t="s">
        <v>36</v>
      </c>
      <c r="D9" s="93">
        <v>2</v>
      </c>
      <c r="E9" s="145"/>
      <c r="F9" s="93" t="s">
        <v>31</v>
      </c>
      <c r="G9" s="93"/>
    </row>
    <row r="10" spans="1:10" s="6" customFormat="1" ht="43.5">
      <c r="A10" s="122">
        <v>5</v>
      </c>
      <c r="B10" s="93">
        <v>21839023</v>
      </c>
      <c r="C10" s="99" t="s">
        <v>37</v>
      </c>
      <c r="D10" s="93">
        <v>25</v>
      </c>
      <c r="E10" s="93">
        <v>25</v>
      </c>
      <c r="F10" s="126" t="s">
        <v>361</v>
      </c>
      <c r="G10" s="93"/>
    </row>
    <row r="11" spans="1:10" s="6" customFormat="1">
      <c r="A11" s="122">
        <v>6</v>
      </c>
      <c r="B11" s="93">
        <v>21839004</v>
      </c>
      <c r="C11" s="96" t="s">
        <v>38</v>
      </c>
      <c r="D11" s="93">
        <v>2</v>
      </c>
      <c r="E11" s="93">
        <v>2</v>
      </c>
      <c r="F11" s="107" t="s">
        <v>276</v>
      </c>
      <c r="G11" s="108"/>
    </row>
    <row r="12" spans="1:10" s="6" customFormat="1">
      <c r="A12" s="122">
        <v>7</v>
      </c>
      <c r="B12" s="93">
        <v>21839029</v>
      </c>
      <c r="C12" s="96" t="s">
        <v>39</v>
      </c>
      <c r="D12" s="93">
        <v>2</v>
      </c>
      <c r="E12" s="93">
        <v>2</v>
      </c>
      <c r="F12" s="106" t="s">
        <v>272</v>
      </c>
      <c r="G12" s="108"/>
    </row>
    <row r="13" spans="1:10" s="6" customFormat="1" ht="28.5">
      <c r="A13" s="122">
        <v>8</v>
      </c>
      <c r="B13" s="93">
        <v>21839015</v>
      </c>
      <c r="C13" s="113" t="s">
        <v>40</v>
      </c>
      <c r="D13" s="93">
        <v>2</v>
      </c>
      <c r="E13" s="93">
        <v>2</v>
      </c>
      <c r="F13" s="103" t="s">
        <v>41</v>
      </c>
      <c r="G13" s="93"/>
    </row>
    <row r="14" spans="1:10" s="6" customFormat="1">
      <c r="A14" s="122">
        <v>9</v>
      </c>
      <c r="B14" s="93">
        <v>21839027</v>
      </c>
      <c r="C14" s="94" t="s">
        <v>42</v>
      </c>
      <c r="D14" s="93">
        <v>2</v>
      </c>
      <c r="E14" s="93">
        <v>2</v>
      </c>
      <c r="F14" s="92" t="s">
        <v>43</v>
      </c>
      <c r="G14" s="93"/>
    </row>
    <row r="15" spans="1:10" s="6" customFormat="1">
      <c r="A15" s="122">
        <v>10</v>
      </c>
      <c r="B15" s="93">
        <v>21839033</v>
      </c>
      <c r="C15" s="95" t="s">
        <v>44</v>
      </c>
      <c r="D15" s="93">
        <v>2</v>
      </c>
      <c r="E15" s="93">
        <v>2</v>
      </c>
      <c r="F15" s="103" t="s">
        <v>45</v>
      </c>
      <c r="G15" s="93"/>
    </row>
    <row r="16" spans="1:10" s="6" customFormat="1">
      <c r="A16" s="10"/>
      <c r="B16" s="87"/>
      <c r="C16" s="88"/>
      <c r="D16" s="87"/>
      <c r="E16" s="87"/>
      <c r="F16" s="87"/>
      <c r="G16" s="87"/>
    </row>
    <row r="17" spans="1:7" s="6" customFormat="1">
      <c r="A17" s="10"/>
      <c r="B17" s="87"/>
      <c r="C17" s="88"/>
      <c r="D17" s="87"/>
      <c r="E17" s="87"/>
      <c r="F17" s="87"/>
      <c r="G17" s="87"/>
    </row>
    <row r="18" spans="1:7" s="6" customFormat="1">
      <c r="A18" s="10"/>
      <c r="B18" s="87"/>
      <c r="C18" s="88"/>
      <c r="D18" s="87"/>
      <c r="E18" s="87"/>
      <c r="F18" s="87"/>
      <c r="G18" s="87"/>
    </row>
    <row r="19" spans="1:7" s="6" customFormat="1">
      <c r="A19" s="10"/>
      <c r="B19" s="87"/>
      <c r="C19" s="88"/>
      <c r="D19" s="87"/>
      <c r="E19" s="87"/>
      <c r="F19" s="87"/>
      <c r="G19" s="87"/>
    </row>
    <row r="25" spans="1:7">
      <c r="B25" s="86"/>
    </row>
    <row r="26" spans="1:7">
      <c r="B26" s="86"/>
    </row>
    <row r="27" spans="1:7">
      <c r="B27" s="86"/>
    </row>
  </sheetData>
  <mergeCells count="9">
    <mergeCell ref="A2:A4"/>
    <mergeCell ref="A6:A7"/>
    <mergeCell ref="A8:A9"/>
    <mergeCell ref="E2:E4"/>
    <mergeCell ref="E6:E7"/>
    <mergeCell ref="E8:E9"/>
    <mergeCell ref="B2:B4"/>
    <mergeCell ref="B6:B7"/>
    <mergeCell ref="B8:B9"/>
  </mergeCells>
  <phoneticPr fontId="2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3"/>
  <sheetViews>
    <sheetView zoomScale="115" zoomScaleNormal="115" workbookViewId="0">
      <selection activeCell="B13" sqref="B1:B1048576"/>
    </sheetView>
  </sheetViews>
  <sheetFormatPr defaultColWidth="9" defaultRowHeight="15"/>
  <cols>
    <col min="1" max="1" width="9" style="134"/>
    <col min="2" max="2" width="11.125" style="1" customWidth="1"/>
    <col min="3" max="3" width="9" style="1"/>
    <col min="4" max="4" width="72.125" style="2" customWidth="1"/>
    <col min="5" max="5" width="11.125" style="7" customWidth="1"/>
    <col min="6" max="6" width="11" style="21" bestFit="1" customWidth="1"/>
    <col min="7" max="7" width="20.5" style="2" customWidth="1"/>
    <col min="8" max="8" width="30" style="14" bestFit="1" customWidth="1"/>
    <col min="9" max="16384" width="9" style="1"/>
  </cols>
  <sheetData>
    <row r="1" spans="1:9" ht="21" customHeight="1">
      <c r="A1" s="73" t="s">
        <v>292</v>
      </c>
      <c r="B1" s="3" t="s">
        <v>21</v>
      </c>
      <c r="C1" s="4" t="s">
        <v>46</v>
      </c>
      <c r="D1" s="5" t="s">
        <v>22</v>
      </c>
      <c r="E1" s="3" t="s">
        <v>23</v>
      </c>
      <c r="F1" s="3" t="s">
        <v>24</v>
      </c>
      <c r="G1" s="3" t="s">
        <v>25</v>
      </c>
      <c r="H1" s="3" t="s">
        <v>26</v>
      </c>
    </row>
    <row r="2" spans="1:9" s="6" customFormat="1">
      <c r="A2" s="122">
        <v>1</v>
      </c>
      <c r="B2" s="93">
        <v>21839021</v>
      </c>
      <c r="C2" s="92" t="s">
        <v>47</v>
      </c>
      <c r="D2" s="95" t="s">
        <v>48</v>
      </c>
      <c r="E2" s="93">
        <v>2</v>
      </c>
      <c r="F2" s="93">
        <v>2</v>
      </c>
      <c r="G2" s="92" t="s">
        <v>49</v>
      </c>
      <c r="H2" s="93"/>
    </row>
    <row r="3" spans="1:9" ht="15.75" customHeight="1">
      <c r="A3" s="148">
        <v>2</v>
      </c>
      <c r="B3" s="145">
        <v>21839009</v>
      </c>
      <c r="C3" s="119" t="s">
        <v>47</v>
      </c>
      <c r="D3" s="114" t="s">
        <v>286</v>
      </c>
      <c r="E3" s="93">
        <v>4</v>
      </c>
      <c r="F3" s="145">
        <v>4.25</v>
      </c>
      <c r="G3" s="92" t="s">
        <v>49</v>
      </c>
      <c r="H3" s="93"/>
    </row>
    <row r="4" spans="1:9">
      <c r="A4" s="148"/>
      <c r="B4" s="145"/>
      <c r="C4" s="151" t="s">
        <v>50</v>
      </c>
      <c r="D4" s="113" t="s">
        <v>51</v>
      </c>
      <c r="E4" s="91">
        <v>0</v>
      </c>
      <c r="F4" s="145"/>
      <c r="G4" s="106"/>
      <c r="H4" s="104" t="s">
        <v>284</v>
      </c>
    </row>
    <row r="5" spans="1:9">
      <c r="A5" s="148"/>
      <c r="B5" s="145"/>
      <c r="C5" s="151"/>
      <c r="D5" s="96" t="s">
        <v>52</v>
      </c>
      <c r="E5" s="91">
        <v>0</v>
      </c>
      <c r="F5" s="145"/>
      <c r="G5" s="92"/>
      <c r="H5" s="104" t="s">
        <v>281</v>
      </c>
    </row>
    <row r="6" spans="1:9">
      <c r="A6" s="148"/>
      <c r="B6" s="145"/>
      <c r="C6" s="151"/>
      <c r="D6" s="96" t="s">
        <v>53</v>
      </c>
      <c r="E6" s="91">
        <v>0</v>
      </c>
      <c r="F6" s="145"/>
      <c r="G6" s="93"/>
      <c r="H6" s="104" t="s">
        <v>285</v>
      </c>
    </row>
    <row r="7" spans="1:9">
      <c r="A7" s="148"/>
      <c r="B7" s="145"/>
      <c r="C7" s="151"/>
      <c r="D7" s="94" t="s">
        <v>54</v>
      </c>
      <c r="E7" s="93">
        <v>0.25</v>
      </c>
      <c r="F7" s="145"/>
      <c r="G7" s="92" t="s">
        <v>49</v>
      </c>
      <c r="H7" s="93"/>
    </row>
    <row r="8" spans="1:9">
      <c r="A8" s="148"/>
      <c r="B8" s="145"/>
      <c r="C8" s="151"/>
      <c r="D8" s="96" t="s">
        <v>55</v>
      </c>
      <c r="E8" s="91">
        <v>0</v>
      </c>
      <c r="F8" s="145"/>
      <c r="G8" s="93"/>
      <c r="H8" s="104" t="s">
        <v>281</v>
      </c>
      <c r="I8" s="19"/>
    </row>
    <row r="9" spans="1:9">
      <c r="A9" s="148"/>
      <c r="B9" s="145"/>
      <c r="C9" s="151"/>
      <c r="D9" s="94" t="s">
        <v>56</v>
      </c>
      <c r="E9" s="91">
        <v>0</v>
      </c>
      <c r="F9" s="145"/>
      <c r="G9" s="93"/>
      <c r="H9" s="104" t="s">
        <v>281</v>
      </c>
    </row>
    <row r="10" spans="1:9">
      <c r="A10" s="148"/>
      <c r="B10" s="145"/>
      <c r="C10" s="151"/>
      <c r="D10" s="94" t="s">
        <v>57</v>
      </c>
      <c r="E10" s="91">
        <v>0</v>
      </c>
      <c r="F10" s="145"/>
      <c r="G10" s="93"/>
      <c r="H10" s="104" t="s">
        <v>281</v>
      </c>
    </row>
    <row r="11" spans="1:9">
      <c r="A11" s="148">
        <v>3</v>
      </c>
      <c r="B11" s="145">
        <v>21839051</v>
      </c>
      <c r="C11" s="147" t="s">
        <v>58</v>
      </c>
      <c r="D11" s="96" t="s">
        <v>59</v>
      </c>
      <c r="E11" s="91">
        <v>0</v>
      </c>
      <c r="F11" s="145">
        <v>2.4</v>
      </c>
      <c r="G11" s="93" t="s">
        <v>60</v>
      </c>
      <c r="H11" s="91" t="s">
        <v>61</v>
      </c>
    </row>
    <row r="12" spans="1:9">
      <c r="A12" s="148"/>
      <c r="B12" s="145"/>
      <c r="C12" s="147"/>
      <c r="D12" s="96" t="s">
        <v>62</v>
      </c>
      <c r="E12" s="93">
        <v>2.4</v>
      </c>
      <c r="F12" s="145"/>
      <c r="G12" s="93" t="s">
        <v>60</v>
      </c>
      <c r="H12" s="93"/>
    </row>
    <row r="13" spans="1:9">
      <c r="A13" s="148">
        <v>4</v>
      </c>
      <c r="B13" s="145">
        <v>21839037</v>
      </c>
      <c r="C13" s="92" t="s">
        <v>47</v>
      </c>
      <c r="D13" s="95" t="s">
        <v>63</v>
      </c>
      <c r="E13" s="93">
        <v>1</v>
      </c>
      <c r="F13" s="145">
        <v>1.25</v>
      </c>
      <c r="G13" s="103" t="s">
        <v>49</v>
      </c>
      <c r="H13" s="93"/>
    </row>
    <row r="14" spans="1:9">
      <c r="A14" s="148"/>
      <c r="B14" s="145"/>
      <c r="C14" s="147" t="s">
        <v>50</v>
      </c>
      <c r="D14" s="96" t="s">
        <v>64</v>
      </c>
      <c r="E14" s="93">
        <v>0.25</v>
      </c>
      <c r="F14" s="145"/>
      <c r="G14" s="103" t="s">
        <v>49</v>
      </c>
      <c r="H14" s="93"/>
    </row>
    <row r="15" spans="1:9">
      <c r="A15" s="148"/>
      <c r="B15" s="145"/>
      <c r="C15" s="147"/>
      <c r="D15" s="96" t="s">
        <v>65</v>
      </c>
      <c r="E15" s="91">
        <v>0</v>
      </c>
      <c r="F15" s="145"/>
      <c r="G15" s="93"/>
      <c r="H15" s="91" t="s">
        <v>61</v>
      </c>
    </row>
    <row r="16" spans="1:9">
      <c r="A16" s="148"/>
      <c r="B16" s="145"/>
      <c r="C16" s="147"/>
      <c r="D16" s="94" t="s">
        <v>66</v>
      </c>
      <c r="E16" s="138">
        <v>0</v>
      </c>
      <c r="F16" s="145"/>
      <c r="G16" s="103"/>
      <c r="H16" s="104" t="s">
        <v>282</v>
      </c>
    </row>
    <row r="17" spans="1:8">
      <c r="A17" s="148"/>
      <c r="B17" s="145"/>
      <c r="C17" s="147"/>
      <c r="D17" s="96" t="s">
        <v>67</v>
      </c>
      <c r="E17" s="91">
        <v>0</v>
      </c>
      <c r="F17" s="145"/>
      <c r="G17" s="93"/>
      <c r="H17" s="104" t="s">
        <v>282</v>
      </c>
    </row>
    <row r="18" spans="1:8">
      <c r="A18" s="148"/>
      <c r="B18" s="145"/>
      <c r="C18" s="147"/>
      <c r="D18" s="96" t="s">
        <v>68</v>
      </c>
      <c r="E18" s="91">
        <v>0</v>
      </c>
      <c r="F18" s="145"/>
      <c r="G18" s="93"/>
      <c r="H18" s="104" t="s">
        <v>282</v>
      </c>
    </row>
    <row r="19" spans="1:8">
      <c r="A19" s="148"/>
      <c r="B19" s="145"/>
      <c r="C19" s="147"/>
      <c r="D19" s="96" t="s">
        <v>69</v>
      </c>
      <c r="E19" s="91">
        <v>0</v>
      </c>
      <c r="F19" s="145"/>
      <c r="G19" s="93"/>
      <c r="H19" s="104" t="s">
        <v>282</v>
      </c>
    </row>
    <row r="20" spans="1:8">
      <c r="A20" s="148"/>
      <c r="B20" s="145"/>
      <c r="C20" s="147"/>
      <c r="D20" s="94" t="s">
        <v>70</v>
      </c>
      <c r="E20" s="91">
        <v>0</v>
      </c>
      <c r="F20" s="145"/>
      <c r="G20" s="93"/>
      <c r="H20" s="104" t="s">
        <v>282</v>
      </c>
    </row>
    <row r="21" spans="1:8">
      <c r="A21" s="148"/>
      <c r="B21" s="145"/>
      <c r="C21" s="147"/>
      <c r="D21" s="96" t="s">
        <v>71</v>
      </c>
      <c r="E21" s="91">
        <v>0</v>
      </c>
      <c r="F21" s="145"/>
      <c r="G21" s="93"/>
      <c r="H21" s="104" t="s">
        <v>282</v>
      </c>
    </row>
    <row r="22" spans="1:8">
      <c r="A22" s="148"/>
      <c r="B22" s="145"/>
      <c r="C22" s="147"/>
      <c r="D22" s="96" t="s">
        <v>72</v>
      </c>
      <c r="E22" s="91">
        <v>0</v>
      </c>
      <c r="F22" s="145"/>
      <c r="G22" s="93"/>
      <c r="H22" s="104" t="s">
        <v>282</v>
      </c>
    </row>
    <row r="23" spans="1:8">
      <c r="A23" s="148"/>
      <c r="B23" s="145"/>
      <c r="C23" s="147"/>
      <c r="D23" s="94" t="s">
        <v>73</v>
      </c>
      <c r="E23" s="91">
        <v>0</v>
      </c>
      <c r="F23" s="145"/>
      <c r="G23" s="93"/>
      <c r="H23" s="104" t="s">
        <v>282</v>
      </c>
    </row>
    <row r="24" spans="1:8">
      <c r="A24" s="148"/>
      <c r="B24" s="145"/>
      <c r="C24" s="147"/>
      <c r="D24" s="94" t="s">
        <v>74</v>
      </c>
      <c r="E24" s="91">
        <v>0</v>
      </c>
      <c r="F24" s="145"/>
      <c r="G24" s="93"/>
      <c r="H24" s="104" t="s">
        <v>282</v>
      </c>
    </row>
    <row r="25" spans="1:8">
      <c r="A25" s="122">
        <v>5</v>
      </c>
      <c r="B25" s="93">
        <v>21839017</v>
      </c>
      <c r="C25" s="92" t="s">
        <v>47</v>
      </c>
      <c r="D25" s="94" t="s">
        <v>75</v>
      </c>
      <c r="E25" s="93">
        <v>4</v>
      </c>
      <c r="F25" s="93">
        <v>4</v>
      </c>
      <c r="G25" s="93" t="s">
        <v>49</v>
      </c>
      <c r="H25" s="93"/>
    </row>
    <row r="26" spans="1:8">
      <c r="A26" s="148">
        <v>6</v>
      </c>
      <c r="B26" s="145">
        <v>21839019</v>
      </c>
      <c r="C26" s="147" t="s">
        <v>50</v>
      </c>
      <c r="D26" s="112" t="s">
        <v>76</v>
      </c>
      <c r="E26" s="138">
        <v>0</v>
      </c>
      <c r="F26" s="145">
        <v>0</v>
      </c>
      <c r="G26" s="93"/>
      <c r="H26" s="104" t="s">
        <v>282</v>
      </c>
    </row>
    <row r="27" spans="1:8">
      <c r="A27" s="148"/>
      <c r="B27" s="145"/>
      <c r="C27" s="147"/>
      <c r="D27" s="96" t="s">
        <v>77</v>
      </c>
      <c r="E27" s="91">
        <v>0</v>
      </c>
      <c r="F27" s="145"/>
      <c r="G27" s="93"/>
      <c r="H27" s="104" t="s">
        <v>282</v>
      </c>
    </row>
    <row r="28" spans="1:8">
      <c r="A28" s="148">
        <v>7</v>
      </c>
      <c r="B28" s="145">
        <v>21839031</v>
      </c>
      <c r="C28" s="92" t="s">
        <v>47</v>
      </c>
      <c r="D28" s="94" t="s">
        <v>78</v>
      </c>
      <c r="E28" s="93">
        <v>3</v>
      </c>
      <c r="F28" s="145">
        <v>3</v>
      </c>
      <c r="G28" s="93" t="s">
        <v>49</v>
      </c>
      <c r="H28" s="93"/>
    </row>
    <row r="29" spans="1:8">
      <c r="A29" s="148"/>
      <c r="B29" s="145"/>
      <c r="C29" s="147" t="s">
        <v>50</v>
      </c>
      <c r="D29" s="96" t="s">
        <v>79</v>
      </c>
      <c r="E29" s="91">
        <v>0</v>
      </c>
      <c r="F29" s="145"/>
      <c r="G29" s="93"/>
      <c r="H29" s="104" t="s">
        <v>282</v>
      </c>
    </row>
    <row r="30" spans="1:8">
      <c r="A30" s="148"/>
      <c r="B30" s="145"/>
      <c r="C30" s="147"/>
      <c r="D30" s="96" t="s">
        <v>80</v>
      </c>
      <c r="E30" s="91">
        <v>0</v>
      </c>
      <c r="F30" s="145"/>
      <c r="G30" s="93"/>
      <c r="H30" s="104" t="s">
        <v>282</v>
      </c>
    </row>
    <row r="31" spans="1:8">
      <c r="A31" s="148">
        <v>8</v>
      </c>
      <c r="B31" s="145">
        <v>21839047</v>
      </c>
      <c r="C31" s="92" t="s">
        <v>47</v>
      </c>
      <c r="D31" s="95" t="s">
        <v>81</v>
      </c>
      <c r="E31" s="93">
        <v>1</v>
      </c>
      <c r="F31" s="145">
        <v>1.25</v>
      </c>
      <c r="G31" s="93" t="s">
        <v>49</v>
      </c>
      <c r="H31" s="93"/>
    </row>
    <row r="32" spans="1:8">
      <c r="A32" s="148"/>
      <c r="B32" s="145"/>
      <c r="C32" s="147" t="s">
        <v>50</v>
      </c>
      <c r="D32" s="94" t="s">
        <v>82</v>
      </c>
      <c r="E32" s="93">
        <v>0.25</v>
      </c>
      <c r="F32" s="145"/>
      <c r="G32" s="106" t="s">
        <v>283</v>
      </c>
      <c r="H32" s="93"/>
    </row>
    <row r="33" spans="1:8">
      <c r="A33" s="148"/>
      <c r="B33" s="145"/>
      <c r="C33" s="147"/>
      <c r="D33" s="94" t="s">
        <v>83</v>
      </c>
      <c r="E33" s="91">
        <v>0</v>
      </c>
      <c r="F33" s="145"/>
      <c r="G33" s="93"/>
      <c r="H33" s="104" t="s">
        <v>282</v>
      </c>
    </row>
    <row r="34" spans="1:8">
      <c r="A34" s="148">
        <v>9</v>
      </c>
      <c r="B34" s="145">
        <v>21839023</v>
      </c>
      <c r="C34" s="92" t="s">
        <v>47</v>
      </c>
      <c r="D34" s="94" t="s">
        <v>84</v>
      </c>
      <c r="E34" s="93">
        <v>4</v>
      </c>
      <c r="F34" s="145">
        <v>5.6</v>
      </c>
      <c r="G34" s="93"/>
      <c r="H34" s="93"/>
    </row>
    <row r="35" spans="1:8">
      <c r="A35" s="148"/>
      <c r="B35" s="145"/>
      <c r="C35" s="147" t="s">
        <v>58</v>
      </c>
      <c r="D35" s="95" t="s">
        <v>85</v>
      </c>
      <c r="E35" s="93">
        <v>1.6</v>
      </c>
      <c r="F35" s="145"/>
      <c r="G35" s="93"/>
      <c r="H35" s="93"/>
    </row>
    <row r="36" spans="1:8">
      <c r="A36" s="148"/>
      <c r="B36" s="145"/>
      <c r="C36" s="147"/>
      <c r="D36" s="95" t="s">
        <v>86</v>
      </c>
      <c r="E36" s="91">
        <v>0</v>
      </c>
      <c r="F36" s="145"/>
      <c r="G36" s="93"/>
      <c r="H36" s="104" t="s">
        <v>61</v>
      </c>
    </row>
    <row r="37" spans="1:8">
      <c r="A37" s="148">
        <v>10</v>
      </c>
      <c r="B37" s="145">
        <v>21839049</v>
      </c>
      <c r="C37" s="92" t="s">
        <v>47</v>
      </c>
      <c r="D37" s="96" t="s">
        <v>87</v>
      </c>
      <c r="E37" s="93">
        <v>3</v>
      </c>
      <c r="F37" s="145">
        <v>3.25</v>
      </c>
      <c r="G37" s="93" t="s">
        <v>49</v>
      </c>
      <c r="H37" s="93"/>
    </row>
    <row r="38" spans="1:8">
      <c r="A38" s="148"/>
      <c r="B38" s="145"/>
      <c r="C38" s="147" t="s">
        <v>50</v>
      </c>
      <c r="D38" s="96" t="s">
        <v>88</v>
      </c>
      <c r="E38" s="91">
        <v>0</v>
      </c>
      <c r="F38" s="145"/>
      <c r="G38" s="93"/>
      <c r="H38" s="104" t="s">
        <v>281</v>
      </c>
    </row>
    <row r="39" spans="1:8">
      <c r="A39" s="148"/>
      <c r="B39" s="145"/>
      <c r="C39" s="147"/>
      <c r="D39" s="95" t="s">
        <v>89</v>
      </c>
      <c r="E39" s="91">
        <v>0</v>
      </c>
      <c r="F39" s="145"/>
      <c r="G39" s="93"/>
      <c r="H39" s="104" t="s">
        <v>281</v>
      </c>
    </row>
    <row r="40" spans="1:8">
      <c r="A40" s="148"/>
      <c r="B40" s="145"/>
      <c r="C40" s="147"/>
      <c r="D40" s="96" t="s">
        <v>90</v>
      </c>
      <c r="E40" s="91">
        <v>0</v>
      </c>
      <c r="F40" s="145"/>
      <c r="G40" s="93"/>
      <c r="H40" s="104" t="s">
        <v>281</v>
      </c>
    </row>
    <row r="41" spans="1:8">
      <c r="A41" s="148"/>
      <c r="B41" s="145"/>
      <c r="C41" s="147"/>
      <c r="D41" s="95" t="s">
        <v>91</v>
      </c>
      <c r="E41" s="91">
        <v>0</v>
      </c>
      <c r="F41" s="145"/>
      <c r="G41" s="93"/>
      <c r="H41" s="104" t="s">
        <v>281</v>
      </c>
    </row>
    <row r="42" spans="1:8">
      <c r="A42" s="148"/>
      <c r="B42" s="145"/>
      <c r="C42" s="147"/>
      <c r="D42" s="95" t="s">
        <v>92</v>
      </c>
      <c r="E42" s="91">
        <v>0</v>
      </c>
      <c r="F42" s="145"/>
      <c r="G42" s="93"/>
      <c r="H42" s="104" t="s">
        <v>281</v>
      </c>
    </row>
    <row r="43" spans="1:8">
      <c r="A43" s="148"/>
      <c r="B43" s="145"/>
      <c r="C43" s="147"/>
      <c r="D43" s="96" t="s">
        <v>93</v>
      </c>
      <c r="E43" s="93">
        <v>0.25</v>
      </c>
      <c r="F43" s="145"/>
      <c r="G43" s="106" t="s">
        <v>283</v>
      </c>
      <c r="H43" s="93"/>
    </row>
    <row r="44" spans="1:8">
      <c r="A44" s="148"/>
      <c r="B44" s="145"/>
      <c r="C44" s="147"/>
      <c r="D44" s="96" t="s">
        <v>94</v>
      </c>
      <c r="E44" s="91">
        <v>0</v>
      </c>
      <c r="F44" s="145"/>
      <c r="G44" s="93"/>
      <c r="H44" s="104" t="s">
        <v>281</v>
      </c>
    </row>
    <row r="45" spans="1:8">
      <c r="A45" s="148">
        <v>11</v>
      </c>
      <c r="B45" s="145">
        <v>21839039</v>
      </c>
      <c r="C45" s="92" t="s">
        <v>47</v>
      </c>
      <c r="D45" s="96" t="s">
        <v>95</v>
      </c>
      <c r="E45" s="93">
        <v>3</v>
      </c>
      <c r="F45" s="145">
        <v>3.25</v>
      </c>
      <c r="G45" s="106" t="s">
        <v>283</v>
      </c>
      <c r="H45" s="93"/>
    </row>
    <row r="46" spans="1:8" ht="28.5">
      <c r="A46" s="148"/>
      <c r="B46" s="145"/>
      <c r="C46" s="147" t="s">
        <v>50</v>
      </c>
      <c r="D46" s="113" t="s">
        <v>96</v>
      </c>
      <c r="E46" s="91">
        <v>0</v>
      </c>
      <c r="F46" s="145"/>
      <c r="G46" s="93"/>
      <c r="H46" s="104" t="s">
        <v>281</v>
      </c>
    </row>
    <row r="47" spans="1:8" ht="27">
      <c r="A47" s="148"/>
      <c r="B47" s="145"/>
      <c r="C47" s="147"/>
      <c r="D47" s="114" t="s">
        <v>362</v>
      </c>
      <c r="E47" s="93">
        <v>0.25</v>
      </c>
      <c r="F47" s="145"/>
      <c r="G47" s="106" t="s">
        <v>283</v>
      </c>
      <c r="H47" s="93"/>
    </row>
    <row r="48" spans="1:8">
      <c r="A48" s="148">
        <v>12</v>
      </c>
      <c r="B48" s="145">
        <v>21839004</v>
      </c>
      <c r="C48" s="147" t="s">
        <v>47</v>
      </c>
      <c r="D48" s="95" t="s">
        <v>97</v>
      </c>
      <c r="E48" s="91">
        <v>0</v>
      </c>
      <c r="F48" s="145">
        <v>3.5</v>
      </c>
      <c r="G48" s="93"/>
      <c r="H48" s="91" t="s">
        <v>61</v>
      </c>
    </row>
    <row r="49" spans="1:8">
      <c r="A49" s="148"/>
      <c r="B49" s="145"/>
      <c r="C49" s="147"/>
      <c r="D49" s="96" t="s">
        <v>98</v>
      </c>
      <c r="E49" s="93">
        <v>3</v>
      </c>
      <c r="F49" s="145"/>
      <c r="G49" s="106" t="s">
        <v>283</v>
      </c>
      <c r="H49" s="93"/>
    </row>
    <row r="50" spans="1:8">
      <c r="A50" s="148"/>
      <c r="B50" s="145"/>
      <c r="C50" s="147" t="s">
        <v>50</v>
      </c>
      <c r="D50" s="96" t="s">
        <v>99</v>
      </c>
      <c r="E50" s="93">
        <v>0.25</v>
      </c>
      <c r="F50" s="145"/>
      <c r="G50" s="106" t="s">
        <v>283</v>
      </c>
      <c r="H50" s="93"/>
    </row>
    <row r="51" spans="1:8">
      <c r="A51" s="148"/>
      <c r="B51" s="145"/>
      <c r="C51" s="147"/>
      <c r="D51" s="96" t="s">
        <v>100</v>
      </c>
      <c r="E51" s="93">
        <v>0.25</v>
      </c>
      <c r="F51" s="145"/>
      <c r="G51" s="106" t="s">
        <v>283</v>
      </c>
      <c r="H51" s="93"/>
    </row>
    <row r="52" spans="1:8">
      <c r="A52" s="122">
        <v>13</v>
      </c>
      <c r="B52" s="93">
        <v>21839018</v>
      </c>
      <c r="C52" s="92" t="s">
        <v>47</v>
      </c>
      <c r="D52" s="96" t="s">
        <v>101</v>
      </c>
      <c r="E52" s="93">
        <v>4</v>
      </c>
      <c r="F52" s="93">
        <v>4</v>
      </c>
      <c r="G52" s="93" t="s">
        <v>49</v>
      </c>
      <c r="H52" s="108"/>
    </row>
    <row r="53" spans="1:8">
      <c r="A53" s="122">
        <v>14</v>
      </c>
      <c r="B53" s="93">
        <v>21839029</v>
      </c>
      <c r="C53" s="92" t="s">
        <v>58</v>
      </c>
      <c r="D53" s="96" t="s">
        <v>102</v>
      </c>
      <c r="E53" s="93">
        <v>1.6</v>
      </c>
      <c r="F53" s="93">
        <v>1.6</v>
      </c>
      <c r="G53" s="106" t="s">
        <v>278</v>
      </c>
      <c r="H53" s="108"/>
    </row>
    <row r="54" spans="1:8" ht="30">
      <c r="A54" s="148">
        <v>15</v>
      </c>
      <c r="B54" s="145">
        <v>21839020</v>
      </c>
      <c r="C54" s="92" t="s">
        <v>58</v>
      </c>
      <c r="D54" s="99" t="s">
        <v>103</v>
      </c>
      <c r="E54" s="93">
        <v>1.6</v>
      </c>
      <c r="F54" s="145">
        <f>E54+E55</f>
        <v>1.6</v>
      </c>
      <c r="G54" s="103" t="s">
        <v>60</v>
      </c>
      <c r="H54" s="93"/>
    </row>
    <row r="55" spans="1:8">
      <c r="A55" s="148"/>
      <c r="B55" s="145"/>
      <c r="C55" s="92" t="s">
        <v>50</v>
      </c>
      <c r="D55" s="94" t="s">
        <v>104</v>
      </c>
      <c r="E55" s="91">
        <v>0</v>
      </c>
      <c r="F55" s="145"/>
      <c r="G55" s="93"/>
      <c r="H55" s="104" t="s">
        <v>282</v>
      </c>
    </row>
    <row r="56" spans="1:8">
      <c r="A56" s="122">
        <v>16</v>
      </c>
      <c r="B56" s="93">
        <v>21839002</v>
      </c>
      <c r="C56" s="92" t="s">
        <v>50</v>
      </c>
      <c r="D56" s="96" t="s">
        <v>105</v>
      </c>
      <c r="E56" s="91">
        <v>0</v>
      </c>
      <c r="F56" s="93">
        <v>0</v>
      </c>
      <c r="G56" s="93"/>
      <c r="H56" s="104" t="s">
        <v>282</v>
      </c>
    </row>
    <row r="57" spans="1:8">
      <c r="A57" s="148">
        <v>17</v>
      </c>
      <c r="B57" s="145">
        <v>21839050</v>
      </c>
      <c r="C57" s="92" t="s">
        <v>47</v>
      </c>
      <c r="D57" s="96" t="s">
        <v>106</v>
      </c>
      <c r="E57" s="93">
        <v>4</v>
      </c>
      <c r="F57" s="145">
        <v>4.25</v>
      </c>
      <c r="G57" s="106" t="s">
        <v>283</v>
      </c>
      <c r="H57" s="93"/>
    </row>
    <row r="58" spans="1:8">
      <c r="A58" s="148"/>
      <c r="B58" s="145"/>
      <c r="C58" s="147" t="s">
        <v>50</v>
      </c>
      <c r="D58" s="96" t="s">
        <v>107</v>
      </c>
      <c r="E58" s="93">
        <v>0.25</v>
      </c>
      <c r="F58" s="145"/>
      <c r="G58" s="106" t="s">
        <v>283</v>
      </c>
      <c r="H58" s="93"/>
    </row>
    <row r="59" spans="1:8">
      <c r="A59" s="148"/>
      <c r="B59" s="145"/>
      <c r="C59" s="147"/>
      <c r="D59" s="96" t="s">
        <v>108</v>
      </c>
      <c r="E59" s="91">
        <v>0</v>
      </c>
      <c r="F59" s="145"/>
      <c r="G59" s="93"/>
      <c r="H59" s="104" t="s">
        <v>282</v>
      </c>
    </row>
    <row r="60" spans="1:8">
      <c r="A60" s="148"/>
      <c r="B60" s="145"/>
      <c r="C60" s="147"/>
      <c r="D60" s="95" t="s">
        <v>109</v>
      </c>
      <c r="E60" s="91">
        <v>0</v>
      </c>
      <c r="F60" s="145"/>
      <c r="G60" s="93"/>
      <c r="H60" s="104" t="s">
        <v>282</v>
      </c>
    </row>
    <row r="61" spans="1:8">
      <c r="A61" s="148"/>
      <c r="B61" s="145"/>
      <c r="C61" s="147"/>
      <c r="D61" s="95" t="s">
        <v>110</v>
      </c>
      <c r="E61" s="91">
        <v>0</v>
      </c>
      <c r="F61" s="145"/>
      <c r="G61" s="93"/>
      <c r="H61" s="104" t="s">
        <v>282</v>
      </c>
    </row>
    <row r="62" spans="1:8">
      <c r="A62" s="148"/>
      <c r="B62" s="145"/>
      <c r="C62" s="147"/>
      <c r="D62" s="96" t="s">
        <v>111</v>
      </c>
      <c r="E62" s="91">
        <v>0</v>
      </c>
      <c r="F62" s="145"/>
      <c r="G62" s="93"/>
      <c r="H62" s="104" t="s">
        <v>282</v>
      </c>
    </row>
    <row r="63" spans="1:8">
      <c r="A63" s="148"/>
      <c r="B63" s="145"/>
      <c r="C63" s="147"/>
      <c r="D63" s="95" t="s">
        <v>112</v>
      </c>
      <c r="E63" s="91">
        <v>0</v>
      </c>
      <c r="F63" s="145"/>
      <c r="G63" s="93"/>
      <c r="H63" s="104" t="s">
        <v>282</v>
      </c>
    </row>
    <row r="64" spans="1:8">
      <c r="A64" s="148">
        <v>18</v>
      </c>
      <c r="B64" s="145">
        <v>21839044</v>
      </c>
      <c r="C64" s="92" t="s">
        <v>47</v>
      </c>
      <c r="D64" s="95" t="s">
        <v>113</v>
      </c>
      <c r="E64" s="93">
        <v>3</v>
      </c>
      <c r="F64" s="145">
        <v>3</v>
      </c>
      <c r="G64" s="93" t="s">
        <v>49</v>
      </c>
      <c r="H64" s="103"/>
    </row>
    <row r="65" spans="1:9">
      <c r="A65" s="148"/>
      <c r="B65" s="145"/>
      <c r="C65" s="92" t="s">
        <v>50</v>
      </c>
      <c r="D65" s="96" t="s">
        <v>114</v>
      </c>
      <c r="E65" s="91">
        <v>0</v>
      </c>
      <c r="F65" s="145"/>
      <c r="G65" s="93"/>
      <c r="H65" s="104" t="s">
        <v>281</v>
      </c>
    </row>
    <row r="66" spans="1:9">
      <c r="A66" s="135">
        <v>19</v>
      </c>
      <c r="B66" s="136">
        <v>21839015</v>
      </c>
      <c r="C66" s="137" t="s">
        <v>400</v>
      </c>
      <c r="D66" s="111" t="s">
        <v>407</v>
      </c>
      <c r="E66" s="93">
        <v>1</v>
      </c>
      <c r="F66" s="136">
        <v>1</v>
      </c>
      <c r="G66" s="106" t="s">
        <v>261</v>
      </c>
      <c r="I66" s="19"/>
    </row>
    <row r="67" spans="1:9">
      <c r="A67" s="148">
        <v>20</v>
      </c>
      <c r="B67" s="145">
        <v>21839006</v>
      </c>
      <c r="C67" s="147" t="s">
        <v>47</v>
      </c>
      <c r="D67" s="95" t="s">
        <v>115</v>
      </c>
      <c r="E67" s="93">
        <v>2</v>
      </c>
      <c r="F67" s="145">
        <v>2.25</v>
      </c>
      <c r="G67" s="93"/>
      <c r="H67" s="93"/>
    </row>
    <row r="68" spans="1:9">
      <c r="A68" s="148"/>
      <c r="B68" s="145"/>
      <c r="C68" s="147"/>
      <c r="D68" s="96" t="s">
        <v>116</v>
      </c>
      <c r="E68" s="91">
        <v>0</v>
      </c>
      <c r="F68" s="145"/>
      <c r="G68" s="93"/>
      <c r="H68" s="91" t="s">
        <v>61</v>
      </c>
    </row>
    <row r="69" spans="1:9">
      <c r="A69" s="148"/>
      <c r="B69" s="145"/>
      <c r="C69" s="147" t="s">
        <v>50</v>
      </c>
      <c r="D69" s="95" t="s">
        <v>117</v>
      </c>
      <c r="E69" s="93">
        <v>0.25</v>
      </c>
      <c r="F69" s="145"/>
      <c r="G69" s="93"/>
      <c r="H69" s="93"/>
    </row>
    <row r="70" spans="1:9">
      <c r="A70" s="148"/>
      <c r="B70" s="145"/>
      <c r="C70" s="147"/>
      <c r="D70" s="96" t="s">
        <v>118</v>
      </c>
      <c r="E70" s="91">
        <v>0</v>
      </c>
      <c r="F70" s="145"/>
      <c r="G70" s="93"/>
      <c r="H70" s="104" t="s">
        <v>282</v>
      </c>
    </row>
    <row r="71" spans="1:9">
      <c r="A71" s="148">
        <v>21</v>
      </c>
      <c r="B71" s="145">
        <v>21839027</v>
      </c>
      <c r="C71" s="92" t="s">
        <v>58</v>
      </c>
      <c r="D71" s="99" t="s">
        <v>119</v>
      </c>
      <c r="E71" s="91">
        <v>0</v>
      </c>
      <c r="F71" s="145">
        <v>0.25</v>
      </c>
      <c r="G71" s="93"/>
      <c r="H71" s="116" t="s">
        <v>120</v>
      </c>
    </row>
    <row r="72" spans="1:9">
      <c r="A72" s="148"/>
      <c r="B72" s="145"/>
      <c r="C72" s="149" t="s">
        <v>50</v>
      </c>
      <c r="D72" s="94" t="s">
        <v>121</v>
      </c>
      <c r="E72" s="91">
        <v>0</v>
      </c>
      <c r="F72" s="145"/>
      <c r="G72" s="93"/>
      <c r="H72" s="104" t="s">
        <v>282</v>
      </c>
    </row>
    <row r="73" spans="1:9">
      <c r="A73" s="148"/>
      <c r="B73" s="145"/>
      <c r="C73" s="149"/>
      <c r="D73" s="96" t="s">
        <v>122</v>
      </c>
      <c r="E73" s="91">
        <v>0</v>
      </c>
      <c r="F73" s="145"/>
      <c r="G73" s="93"/>
      <c r="H73" s="104" t="s">
        <v>282</v>
      </c>
    </row>
    <row r="74" spans="1:9" ht="28.5">
      <c r="A74" s="148"/>
      <c r="B74" s="145"/>
      <c r="C74" s="149"/>
      <c r="D74" s="113" t="s">
        <v>123</v>
      </c>
      <c r="E74" s="93">
        <v>0.25</v>
      </c>
      <c r="F74" s="145"/>
      <c r="G74" s="106" t="s">
        <v>283</v>
      </c>
      <c r="H74" s="93"/>
    </row>
    <row r="75" spans="1:9">
      <c r="A75" s="148">
        <v>22</v>
      </c>
      <c r="B75" s="145">
        <v>21839038</v>
      </c>
      <c r="C75" s="147" t="s">
        <v>50</v>
      </c>
      <c r="D75" s="96" t="s">
        <v>124</v>
      </c>
      <c r="E75" s="93">
        <v>0.25</v>
      </c>
      <c r="F75" s="145">
        <v>0.5</v>
      </c>
      <c r="G75" s="106" t="s">
        <v>283</v>
      </c>
      <c r="H75" s="93"/>
    </row>
    <row r="76" spans="1:9">
      <c r="A76" s="148"/>
      <c r="B76" s="145"/>
      <c r="C76" s="147"/>
      <c r="D76" s="96" t="s">
        <v>125</v>
      </c>
      <c r="E76" s="138">
        <v>0</v>
      </c>
      <c r="F76" s="145"/>
      <c r="G76" s="106"/>
      <c r="H76" s="138" t="s">
        <v>61</v>
      </c>
      <c r="I76" s="19"/>
    </row>
    <row r="77" spans="1:9">
      <c r="A77" s="148"/>
      <c r="B77" s="145"/>
      <c r="C77" s="147"/>
      <c r="D77" s="95" t="s">
        <v>126</v>
      </c>
      <c r="E77" s="93">
        <v>0.25</v>
      </c>
      <c r="F77" s="145"/>
      <c r="G77" s="106" t="s">
        <v>283</v>
      </c>
      <c r="H77" s="93"/>
    </row>
    <row r="78" spans="1:9">
      <c r="A78" s="148"/>
      <c r="B78" s="145"/>
      <c r="C78" s="147"/>
      <c r="D78" s="96" t="s">
        <v>127</v>
      </c>
      <c r="E78" s="91">
        <v>0</v>
      </c>
      <c r="F78" s="145"/>
      <c r="G78" s="93"/>
      <c r="H78" s="104" t="s">
        <v>282</v>
      </c>
    </row>
    <row r="79" spans="1:9">
      <c r="A79" s="148"/>
      <c r="B79" s="145"/>
      <c r="C79" s="147"/>
      <c r="D79" s="96" t="s">
        <v>128</v>
      </c>
      <c r="E79" s="91">
        <v>0</v>
      </c>
      <c r="F79" s="145"/>
      <c r="G79" s="93"/>
      <c r="H79" s="104" t="s">
        <v>282</v>
      </c>
    </row>
    <row r="80" spans="1:9">
      <c r="A80" s="148">
        <v>23</v>
      </c>
      <c r="B80" s="145">
        <v>21839014</v>
      </c>
      <c r="C80" s="103" t="s">
        <v>47</v>
      </c>
      <c r="D80" s="98" t="s">
        <v>129</v>
      </c>
      <c r="E80" s="93">
        <v>4</v>
      </c>
      <c r="F80" s="145">
        <f>E80+E81+E82+E83</f>
        <v>4.25</v>
      </c>
      <c r="G80" s="103" t="s">
        <v>49</v>
      </c>
      <c r="H80" s="93"/>
    </row>
    <row r="81" spans="1:8">
      <c r="A81" s="148"/>
      <c r="B81" s="145"/>
      <c r="C81" s="150" t="s">
        <v>50</v>
      </c>
      <c r="D81" s="98" t="s">
        <v>130</v>
      </c>
      <c r="E81" s="93">
        <v>0.25</v>
      </c>
      <c r="F81" s="145"/>
      <c r="G81" s="106" t="s">
        <v>283</v>
      </c>
      <c r="H81" s="93"/>
    </row>
    <row r="82" spans="1:8">
      <c r="A82" s="148"/>
      <c r="B82" s="145"/>
      <c r="C82" s="150"/>
      <c r="D82" s="98" t="s">
        <v>131</v>
      </c>
      <c r="E82" s="91">
        <v>0</v>
      </c>
      <c r="F82" s="145"/>
      <c r="G82" s="93"/>
      <c r="H82" s="104" t="s">
        <v>282</v>
      </c>
    </row>
    <row r="83" spans="1:8">
      <c r="A83" s="148"/>
      <c r="B83" s="145"/>
      <c r="C83" s="150"/>
      <c r="D83" s="98" t="s">
        <v>132</v>
      </c>
      <c r="E83" s="91">
        <v>0</v>
      </c>
      <c r="F83" s="145"/>
      <c r="G83" s="93"/>
      <c r="H83" s="104" t="s">
        <v>282</v>
      </c>
    </row>
  </sheetData>
  <mergeCells count="68">
    <mergeCell ref="F28:F30"/>
    <mergeCell ref="F31:F33"/>
    <mergeCell ref="F34:F36"/>
    <mergeCell ref="F3:F10"/>
    <mergeCell ref="F64:F65"/>
    <mergeCell ref="F71:F74"/>
    <mergeCell ref="F75:F79"/>
    <mergeCell ref="C4:C10"/>
    <mergeCell ref="C11:C12"/>
    <mergeCell ref="C14:C24"/>
    <mergeCell ref="C26:C27"/>
    <mergeCell ref="C29:C30"/>
    <mergeCell ref="C58:C63"/>
    <mergeCell ref="C67:C68"/>
    <mergeCell ref="C69:C70"/>
    <mergeCell ref="F11:F12"/>
    <mergeCell ref="C32:C33"/>
    <mergeCell ref="F13:F24"/>
    <mergeCell ref="F26:F27"/>
    <mergeCell ref="A48:A51"/>
    <mergeCell ref="A54:A55"/>
    <mergeCell ref="A57:A63"/>
    <mergeCell ref="A64:A65"/>
    <mergeCell ref="A31:A33"/>
    <mergeCell ref="A34:A36"/>
    <mergeCell ref="A37:A44"/>
    <mergeCell ref="A45:A47"/>
    <mergeCell ref="A3:A10"/>
    <mergeCell ref="A11:A12"/>
    <mergeCell ref="A13:A24"/>
    <mergeCell ref="A26:A27"/>
    <mergeCell ref="A28:A30"/>
    <mergeCell ref="A71:A74"/>
    <mergeCell ref="A75:A79"/>
    <mergeCell ref="A67:A70"/>
    <mergeCell ref="B64:B65"/>
    <mergeCell ref="B31:B33"/>
    <mergeCell ref="B34:B36"/>
    <mergeCell ref="B37:B44"/>
    <mergeCell ref="B45:B47"/>
    <mergeCell ref="B48:B51"/>
    <mergeCell ref="B3:B10"/>
    <mergeCell ref="B11:B12"/>
    <mergeCell ref="B13:B24"/>
    <mergeCell ref="B26:B27"/>
    <mergeCell ref="B28:B30"/>
    <mergeCell ref="F80:F83"/>
    <mergeCell ref="A80:A83"/>
    <mergeCell ref="C35:C36"/>
    <mergeCell ref="C38:C44"/>
    <mergeCell ref="C46:C47"/>
    <mergeCell ref="C48:C49"/>
    <mergeCell ref="F67:F70"/>
    <mergeCell ref="C50:C51"/>
    <mergeCell ref="F37:F44"/>
    <mergeCell ref="F45:F47"/>
    <mergeCell ref="F48:F51"/>
    <mergeCell ref="F54:F55"/>
    <mergeCell ref="F57:F63"/>
    <mergeCell ref="B54:B55"/>
    <mergeCell ref="B57:B63"/>
    <mergeCell ref="C72:C74"/>
    <mergeCell ref="C75:C79"/>
    <mergeCell ref="C81:C83"/>
    <mergeCell ref="B67:B70"/>
    <mergeCell ref="B71:B74"/>
    <mergeCell ref="B75:B79"/>
    <mergeCell ref="B80:B83"/>
  </mergeCells>
  <phoneticPr fontId="2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workbookViewId="0">
      <selection activeCell="E63" sqref="E63"/>
    </sheetView>
  </sheetViews>
  <sheetFormatPr defaultColWidth="9" defaultRowHeight="14.25"/>
  <cols>
    <col min="2" max="2" width="9.5" bestFit="1" customWidth="1"/>
  </cols>
  <sheetData>
    <row r="1" spans="1:12" ht="37.5">
      <c r="A1" s="81" t="s">
        <v>383</v>
      </c>
      <c r="B1" s="81" t="s">
        <v>384</v>
      </c>
      <c r="C1" s="82" t="s">
        <v>385</v>
      </c>
      <c r="D1" s="83" t="s">
        <v>386</v>
      </c>
      <c r="E1" s="82" t="s">
        <v>387</v>
      </c>
      <c r="F1" s="82" t="s">
        <v>388</v>
      </c>
      <c r="G1" s="82" t="s">
        <v>389</v>
      </c>
      <c r="H1" s="83" t="s">
        <v>390</v>
      </c>
      <c r="I1" s="82" t="s">
        <v>391</v>
      </c>
      <c r="J1" s="82" t="s">
        <v>392</v>
      </c>
      <c r="K1" s="84" t="s">
        <v>393</v>
      </c>
      <c r="L1" s="84" t="s">
        <v>394</v>
      </c>
    </row>
    <row r="2" spans="1:12" ht="15">
      <c r="A2" s="122">
        <v>23</v>
      </c>
      <c r="B2" s="122">
        <v>21839023</v>
      </c>
      <c r="C2" s="122">
        <v>25</v>
      </c>
      <c r="D2" s="131">
        <f>(C2-MIN(C$2:C$52))/(MAX(C$2:C$52)-MIN(C$2:C$52))*40+60</f>
        <v>94.482758620689651</v>
      </c>
      <c r="E2" s="122">
        <v>5.6</v>
      </c>
      <c r="F2" s="131">
        <f>(E2-MIN(E$2:E$52))/(MAX(E$2:E$52)-MIN(E$2:E$52))*40+60</f>
        <v>100</v>
      </c>
      <c r="G2" s="131">
        <v>88.536585365853654</v>
      </c>
      <c r="H2" s="131">
        <f>(G2-MIN(G$2:G$52))/(MAX(G$2:G$52)-MIN(G$2:G$52))*40+60</f>
        <v>94.648636099353084</v>
      </c>
      <c r="I2" s="131">
        <f>G2*0.3+D2*0.7</f>
        <v>92.698906644238846</v>
      </c>
      <c r="J2" s="131">
        <f>G2*0.3+D2*0.5+F2*0.2</f>
        <v>93.802354920100925</v>
      </c>
      <c r="K2" s="122">
        <f>RANK(I2,$I$2:$I$52,0)</f>
        <v>2</v>
      </c>
      <c r="L2" s="122">
        <f>RANK(J2,$J$2:$J$52,0)</f>
        <v>1</v>
      </c>
    </row>
    <row r="3" spans="1:12" ht="15">
      <c r="A3" s="122">
        <v>46</v>
      </c>
      <c r="B3" s="122">
        <v>21839046</v>
      </c>
      <c r="C3" s="122">
        <v>29</v>
      </c>
      <c r="D3" s="131">
        <f>(C3-MIN(C$2:C$52))/(MAX(C$2:C$52)-MIN(C$2:C$52))*40+60</f>
        <v>100</v>
      </c>
      <c r="E3" s="122">
        <v>0</v>
      </c>
      <c r="F3" s="131">
        <f>(E3-MIN(E$2:E$52))/(MAX(E$2:E$52)-MIN(E$2:E$52))*40+60</f>
        <v>60</v>
      </c>
      <c r="G3" s="131">
        <v>89.024000000000001</v>
      </c>
      <c r="H3" s="131">
        <f>(G3-MIN(G$2:G$52))/(MAX(G$2:G$52)-MIN(G$2:G$52))*40+60</f>
        <v>96.030115643134479</v>
      </c>
      <c r="I3" s="131">
        <f>G3*0.3+D3*0.7</f>
        <v>96.7072</v>
      </c>
      <c r="J3" s="131">
        <f>G3*0.3+D3*0.5+F3*0.2</f>
        <v>88.7072</v>
      </c>
      <c r="K3" s="122">
        <f>RANK(I3,$I$2:$I$52,0)</f>
        <v>1</v>
      </c>
      <c r="L3" s="122">
        <f>RANK(J3,$J$2:$J$52,0)</f>
        <v>2</v>
      </c>
    </row>
    <row r="4" spans="1:12" ht="15">
      <c r="A4" s="122">
        <v>17</v>
      </c>
      <c r="B4" s="122">
        <v>21839017</v>
      </c>
      <c r="C4" s="122">
        <v>7</v>
      </c>
      <c r="D4" s="131">
        <f>(C4-MIN(C$2:C$52))/(MAX(C$2:C$52)-MIN(C$2:C$52))*40+60</f>
        <v>69.65517241379311</v>
      </c>
      <c r="E4" s="122">
        <v>4</v>
      </c>
      <c r="F4" s="131">
        <f>(E4-MIN(E$2:E$52))/(MAX(E$2:E$52)-MIN(E$2:E$52))*40+60</f>
        <v>88.571428571428569</v>
      </c>
      <c r="G4" s="131">
        <v>86.840707964601776</v>
      </c>
      <c r="H4" s="131">
        <f>(G4-MIN(G$2:G$52))/(MAX(G$2:G$52)-MIN(G$2:G$52))*40+60</f>
        <v>89.84200992430236</v>
      </c>
      <c r="I4" s="131">
        <f>G4*0.3+D4*0.7</f>
        <v>74.810833079035703</v>
      </c>
      <c r="J4" s="131">
        <f>G4*0.3+D4*0.5+F4*0.2</f>
        <v>78.594084310562806</v>
      </c>
      <c r="K4" s="122">
        <f>RANK(I4,$I$2:$I$52,0)</f>
        <v>3</v>
      </c>
      <c r="L4" s="122">
        <f>RANK(J4,$J$2:$J$52,0)</f>
        <v>3</v>
      </c>
    </row>
    <row r="5" spans="1:12" s="62" customFormat="1" ht="15">
      <c r="A5" s="122">
        <v>50</v>
      </c>
      <c r="B5" s="122">
        <v>21839050</v>
      </c>
      <c r="C5" s="122">
        <v>0</v>
      </c>
      <c r="D5" s="131">
        <f>(C5-MIN(C$2:C$52))/(MAX(C$2:C$52)-MIN(C$2:C$52))*40+60</f>
        <v>60</v>
      </c>
      <c r="E5" s="122">
        <v>4.25</v>
      </c>
      <c r="F5" s="131">
        <f>(E5-MIN(E$2:E$52))/(MAX(E$2:E$52)-MIN(E$2:E$52))*40+60</f>
        <v>90.357142857142861</v>
      </c>
      <c r="G5" s="131">
        <v>87.446280991735534</v>
      </c>
      <c r="H5" s="131">
        <f>(G5-MIN(G$2:G$52))/(MAX(G$2:G$52)-MIN(G$2:G$52))*40+60</f>
        <v>91.558385861016376</v>
      </c>
      <c r="I5" s="131">
        <f>G5*0.3+D5*0.7</f>
        <v>68.23388429752066</v>
      </c>
      <c r="J5" s="131">
        <f>G5*0.3+D5*0.5+F5*0.2</f>
        <v>74.30531286894923</v>
      </c>
      <c r="K5" s="122">
        <f>RANK(I5,$I$2:$I$52,0)</f>
        <v>19</v>
      </c>
      <c r="L5" s="122">
        <f>RANK(J5,$J$2:$J$52,0)</f>
        <v>4</v>
      </c>
    </row>
    <row r="6" spans="1:12" ht="15">
      <c r="A6" s="122">
        <v>18</v>
      </c>
      <c r="B6" s="122">
        <v>21839018</v>
      </c>
      <c r="C6" s="122">
        <v>0</v>
      </c>
      <c r="D6" s="131">
        <f>(C6-MIN(C$2:C$52))/(MAX(C$2:C$52)-MIN(C$2:C$52))*40+60</f>
        <v>60</v>
      </c>
      <c r="E6" s="122">
        <v>4</v>
      </c>
      <c r="F6" s="131">
        <f>(E6-MIN(E$2:E$52))/(MAX(E$2:E$52)-MIN(E$2:E$52))*40+60</f>
        <v>88.571428571428569</v>
      </c>
      <c r="G6" s="131">
        <v>88.452173913043481</v>
      </c>
      <c r="H6" s="131">
        <f>(G6-MIN(G$2:G$52))/(MAX(G$2:G$52)-MIN(G$2:G$52))*40+60</f>
        <v>94.40938867601227</v>
      </c>
      <c r="I6" s="131">
        <f>G6*0.3+D6*0.7</f>
        <v>68.535652173913036</v>
      </c>
      <c r="J6" s="131">
        <f>G6*0.3+D6*0.5+F6*0.2</f>
        <v>74.249937888198758</v>
      </c>
      <c r="K6" s="122">
        <f>RANK(I6,$I$2:$I$52,0)</f>
        <v>12</v>
      </c>
      <c r="L6" s="122">
        <f>RANK(J6,$J$2:$J$52,0)</f>
        <v>5</v>
      </c>
    </row>
    <row r="7" spans="1:12" ht="15">
      <c r="A7" s="122">
        <v>4</v>
      </c>
      <c r="B7" s="122">
        <v>21839004</v>
      </c>
      <c r="C7" s="122">
        <v>2</v>
      </c>
      <c r="D7" s="131">
        <f>(C7-MIN(C$2:C$52))/(MAX(C$2:C$52)-MIN(C$2:C$52))*40+60</f>
        <v>62.758620689655174</v>
      </c>
      <c r="E7" s="122">
        <v>3.5</v>
      </c>
      <c r="F7" s="131">
        <f>(E7-MIN(E$2:E$52))/(MAX(E$2:E$52)-MIN(E$2:E$52))*40+60</f>
        <v>85</v>
      </c>
      <c r="G7" s="131">
        <v>85.504854368932044</v>
      </c>
      <c r="H7" s="131">
        <f>(G7-MIN(G$2:G$52))/(MAX(G$2:G$52)-MIN(G$2:G$52))*40+60</f>
        <v>86.05579940328127</v>
      </c>
      <c r="I7" s="131">
        <f>G7*0.3+D7*0.7</f>
        <v>69.58249079343824</v>
      </c>
      <c r="J7" s="131">
        <f>G7*0.3+D7*0.5+F7*0.2</f>
        <v>74.030766655507193</v>
      </c>
      <c r="K7" s="122">
        <f>RANK(I7,$I$2:$I$52,0)</f>
        <v>8</v>
      </c>
      <c r="L7" s="122">
        <f>RANK(J7,$J$2:$J$52,0)</f>
        <v>6</v>
      </c>
    </row>
    <row r="8" spans="1:12" ht="15">
      <c r="A8" s="122">
        <v>9</v>
      </c>
      <c r="B8" s="122">
        <v>21839009</v>
      </c>
      <c r="C8" s="122">
        <v>0</v>
      </c>
      <c r="D8" s="131">
        <f>(C8-MIN(C$2:C$52))/(MAX(C$2:C$52)-MIN(C$2:C$52))*40+60</f>
        <v>60</v>
      </c>
      <c r="E8" s="122">
        <v>4.25</v>
      </c>
      <c r="F8" s="131">
        <f>(E8-MIN(E$2:E$52))/(MAX(E$2:E$52)-MIN(E$2:E$52))*40+60</f>
        <v>90.357142857142861</v>
      </c>
      <c r="G8" s="131">
        <v>85.686956521739134</v>
      </c>
      <c r="H8" s="131">
        <f>(G8-MIN(G$2:G$52))/(MAX(G$2:G$52)-MIN(G$2:G$52))*40+60</f>
        <v>86.5719316269724</v>
      </c>
      <c r="I8" s="131">
        <f>G8*0.3+D8*0.7</f>
        <v>67.706086956521744</v>
      </c>
      <c r="J8" s="131">
        <f>G8*0.3+D8*0.5+F8*0.2</f>
        <v>73.777515527950314</v>
      </c>
      <c r="K8" s="122">
        <f>RANK(I8,$I$2:$I$52,0)</f>
        <v>27</v>
      </c>
      <c r="L8" s="122">
        <f>RANK(J8,$J$2:$J$52,0)</f>
        <v>7</v>
      </c>
    </row>
    <row r="9" spans="1:12" ht="15">
      <c r="A9" s="122">
        <v>51</v>
      </c>
      <c r="B9" s="122">
        <v>21839051</v>
      </c>
      <c r="C9" s="122">
        <v>2</v>
      </c>
      <c r="D9" s="131">
        <f>(C9-MIN(C$2:C$52))/(MAX(C$2:C$52)-MIN(C$2:C$52))*40+60</f>
        <v>62.758620689655174</v>
      </c>
      <c r="E9" s="122">
        <v>2.4</v>
      </c>
      <c r="F9" s="131">
        <f>(E9-MIN(E$2:E$52))/(MAX(E$2:E$52)-MIN(E$2:E$52))*40+60</f>
        <v>77.142857142857139</v>
      </c>
      <c r="G9" s="131">
        <v>88.841121495327116</v>
      </c>
      <c r="H9" s="131">
        <f>(G9-MIN(G$2:G$52))/(MAX(G$2:G$52)-MIN(G$2:G$52))*40+60</f>
        <v>95.511783004957948</v>
      </c>
      <c r="I9" s="131">
        <f>G9*0.3+D9*0.7</f>
        <v>70.583370931356754</v>
      </c>
      <c r="J9" s="131">
        <f>G9*0.3+D9*0.5+F9*0.2</f>
        <v>73.460218221997152</v>
      </c>
      <c r="K9" s="122">
        <f>RANK(I9,$I$2:$I$52,0)</f>
        <v>7</v>
      </c>
      <c r="L9" s="122">
        <f>RANK(J9,$J$2:$J$52,0)</f>
        <v>8</v>
      </c>
    </row>
    <row r="10" spans="1:12" s="62" customFormat="1" ht="15">
      <c r="A10" s="122">
        <v>14</v>
      </c>
      <c r="B10" s="122">
        <v>21839014</v>
      </c>
      <c r="C10" s="122">
        <v>0</v>
      </c>
      <c r="D10" s="131">
        <f>(C10-MIN(C$2:C$52))/(MAX(C$2:C$52)-MIN(C$2:C$52))*40+60</f>
        <v>60</v>
      </c>
      <c r="E10" s="122">
        <v>4.25</v>
      </c>
      <c r="F10" s="131">
        <f>(E10-MIN(E$2:E$52))/(MAX(E$2:E$52)-MIN(E$2:E$52))*40+60</f>
        <v>90.357142857142861</v>
      </c>
      <c r="G10" s="131">
        <v>84.518867924528308</v>
      </c>
      <c r="H10" s="131">
        <f>(G10-MIN(G$2:G$52))/(MAX(G$2:G$52)-MIN(G$2:G$52))*40+60</f>
        <v>83.261217525830858</v>
      </c>
      <c r="I10" s="131">
        <f>G10*0.3+D10*0.7</f>
        <v>67.35566037735849</v>
      </c>
      <c r="J10" s="131">
        <f>G10*0.3+D10*0.5+F10*0.2</f>
        <v>73.427088948787059</v>
      </c>
      <c r="K10" s="122">
        <f>RANK(I10,$I$2:$I$52,0)</f>
        <v>30</v>
      </c>
      <c r="L10" s="122">
        <f>RANK(J10,$J$2:$J$52,0)</f>
        <v>9</v>
      </c>
    </row>
    <row r="11" spans="1:12" ht="15">
      <c r="A11" s="122">
        <v>39</v>
      </c>
      <c r="B11" s="122">
        <v>21839039</v>
      </c>
      <c r="C11" s="122">
        <v>0</v>
      </c>
      <c r="D11" s="131">
        <f>(C11-MIN(C$2:C$52))/(MAX(C$2:C$52)-MIN(C$2:C$52))*40+60</f>
        <v>60</v>
      </c>
      <c r="E11" s="122">
        <v>3.25</v>
      </c>
      <c r="F11" s="131">
        <f>(E11-MIN(E$2:E$52))/(MAX(E$2:E$52)-MIN(E$2:E$52))*40+60</f>
        <v>83.214285714285722</v>
      </c>
      <c r="G11" s="131">
        <v>88.033613445378137</v>
      </c>
      <c r="H11" s="131">
        <f>(G11-MIN(G$2:G$52))/(MAX(G$2:G$52)-MIN(G$2:G$52))*40+60</f>
        <v>93.22306253107007</v>
      </c>
      <c r="I11" s="131">
        <f>G11*0.3+D11*0.7</f>
        <v>68.410084033613444</v>
      </c>
      <c r="J11" s="131">
        <f>G11*0.3+D11*0.5+F11*0.2</f>
        <v>73.052941176470597</v>
      </c>
      <c r="K11" s="122">
        <f>RANK(I11,$I$2:$I$52,0)</f>
        <v>14</v>
      </c>
      <c r="L11" s="122">
        <f>RANK(J11,$J$2:$J$52,0)</f>
        <v>10</v>
      </c>
    </row>
    <row r="12" spans="1:12" ht="15">
      <c r="A12" s="122">
        <v>29</v>
      </c>
      <c r="B12" s="122">
        <v>21839029</v>
      </c>
      <c r="C12" s="122">
        <v>2</v>
      </c>
      <c r="D12" s="131">
        <f>(C12-MIN(C$2:C$52))/(MAX(C$2:C$52)-MIN(C$2:C$52))*40+60</f>
        <v>62.758620689655174</v>
      </c>
      <c r="E12" s="122">
        <v>1.6</v>
      </c>
      <c r="F12" s="131">
        <f>(E12-MIN(E$2:E$52))/(MAX(E$2:E$52)-MIN(E$2:E$52))*40+60</f>
        <v>71.428571428571431</v>
      </c>
      <c r="G12" s="131">
        <v>90.424657534246577</v>
      </c>
      <c r="H12" s="131">
        <f>(G12-MIN(G$2:G$52))/(MAX(G$2:G$52)-MIN(G$2:G$52))*40+60</f>
        <v>100</v>
      </c>
      <c r="I12" s="131">
        <f>G12*0.3+D12*0.7</f>
        <v>71.0584317430326</v>
      </c>
      <c r="J12" s="131">
        <f>G12*0.3+D12*0.5+F12*0.2</f>
        <v>72.792421890815845</v>
      </c>
      <c r="K12" s="122">
        <f>RANK(I12,$I$2:$I$52,0)</f>
        <v>5</v>
      </c>
      <c r="L12" s="122">
        <f>RANK(J12,$J$2:$J$52,0)</f>
        <v>11</v>
      </c>
    </row>
    <row r="13" spans="1:12" ht="15">
      <c r="A13" s="122">
        <v>49</v>
      </c>
      <c r="B13" s="122">
        <v>21839049</v>
      </c>
      <c r="C13" s="122">
        <v>0</v>
      </c>
      <c r="D13" s="131">
        <f>(C13-MIN(C$2:C$52))/(MAX(C$2:C$52)-MIN(C$2:C$52))*40+60</f>
        <v>60</v>
      </c>
      <c r="E13" s="122">
        <v>3.25</v>
      </c>
      <c r="F13" s="131">
        <f>(E13-MIN(E$2:E$52))/(MAX(E$2:E$52)-MIN(E$2:E$52))*40+60</f>
        <v>83.214285714285722</v>
      </c>
      <c r="G13" s="131">
        <v>87.126126126126124</v>
      </c>
      <c r="H13" s="131">
        <f>(G13-MIN(G$2:G$52))/(MAX(G$2:G$52)-MIN(G$2:G$52))*40+60</f>
        <v>90.650970763691504</v>
      </c>
      <c r="I13" s="131">
        <f>G13*0.3+D13*0.7</f>
        <v>68.137837837837836</v>
      </c>
      <c r="J13" s="131">
        <f>G13*0.3+D13*0.5+F13*0.2</f>
        <v>72.780694980694989</v>
      </c>
      <c r="K13" s="122">
        <f>RANK(I13,$I$2:$I$52,0)</f>
        <v>20</v>
      </c>
      <c r="L13" s="122">
        <f>RANK(J13,$J$2:$J$52,0)</f>
        <v>12</v>
      </c>
    </row>
    <row r="14" spans="1:12" ht="15">
      <c r="A14" s="122">
        <v>31</v>
      </c>
      <c r="B14" s="122">
        <v>21839031</v>
      </c>
      <c r="C14" s="122">
        <v>0</v>
      </c>
      <c r="D14" s="131">
        <f>(C14-MIN(C$2:C$52))/(MAX(C$2:C$52)-MIN(C$2:C$52))*40+60</f>
        <v>60</v>
      </c>
      <c r="E14" s="122">
        <v>3</v>
      </c>
      <c r="F14" s="131">
        <f>(E14-MIN(E$2:E$52))/(MAX(E$2:E$52)-MIN(E$2:E$52))*40+60</f>
        <v>81.428571428571431</v>
      </c>
      <c r="G14" s="131">
        <v>87.573913043478257</v>
      </c>
      <c r="H14" s="131">
        <f>(G14-MIN(G$2:G$52))/(MAX(G$2:G$52)-MIN(G$2:G$52))*40+60</f>
        <v>91.920133449744867</v>
      </c>
      <c r="I14" s="131">
        <f>G14*0.3+D14*0.7</f>
        <v>68.272173913043474</v>
      </c>
      <c r="J14" s="131">
        <f>G14*0.3+D14*0.5+F14*0.2</f>
        <v>72.557888198757766</v>
      </c>
      <c r="K14" s="122">
        <f>RANK(I14,$I$2:$I$52,0)</f>
        <v>18</v>
      </c>
      <c r="L14" s="122">
        <f>RANK(J14,$J$2:$J$52,0)</f>
        <v>13</v>
      </c>
    </row>
    <row r="15" spans="1:12" ht="15">
      <c r="A15" s="122">
        <v>44</v>
      </c>
      <c r="B15" s="122">
        <v>21839044</v>
      </c>
      <c r="C15" s="122">
        <v>0</v>
      </c>
      <c r="D15" s="131">
        <f>(C15-MIN(C$2:C$52))/(MAX(C$2:C$52)-MIN(C$2:C$52))*40+60</f>
        <v>60</v>
      </c>
      <c r="E15" s="122">
        <v>3</v>
      </c>
      <c r="F15" s="131">
        <f>(E15-MIN(E$2:E$52))/(MAX(E$2:E$52)-MIN(E$2:E$52))*40+60</f>
        <v>81.428571428571431</v>
      </c>
      <c r="G15" s="131">
        <v>86.539130434782606</v>
      </c>
      <c r="H15" s="131">
        <f>(G15-MIN(G$2:G$52))/(MAX(G$2:G$52)-MIN(G$2:G$52))*40+60</f>
        <v>88.987248579192212</v>
      </c>
      <c r="I15" s="131">
        <f>G15*0.3+D15*0.7</f>
        <v>67.961739130434779</v>
      </c>
      <c r="J15" s="131">
        <f>G15*0.3+D15*0.5+F15*0.2</f>
        <v>72.247453416149071</v>
      </c>
      <c r="K15" s="122">
        <f>RANK(I15,$I$2:$I$52,0)</f>
        <v>22</v>
      </c>
      <c r="L15" s="122">
        <f>RANK(J15,$J$2:$J$52,0)</f>
        <v>14</v>
      </c>
    </row>
    <row r="16" spans="1:12" ht="15">
      <c r="A16" s="122">
        <v>26</v>
      </c>
      <c r="B16" s="122">
        <v>21839026</v>
      </c>
      <c r="C16" s="122">
        <v>7</v>
      </c>
      <c r="D16" s="131">
        <f>(C16-MIN(C$2:C$52))/(MAX(C$2:C$52)-MIN(C$2:C$52))*40+60</f>
        <v>69.65517241379311</v>
      </c>
      <c r="E16" s="122">
        <v>0</v>
      </c>
      <c r="F16" s="131">
        <f>(E16-MIN(E$2:E$52))/(MAX(E$2:E$52)-MIN(E$2:E$52))*40+60</f>
        <v>60</v>
      </c>
      <c r="G16" s="131">
        <v>83.688073394495419</v>
      </c>
      <c r="H16" s="131">
        <f>(G16-MIN(G$2:G$52))/(MAX(G$2:G$52)-MIN(G$2:G$52))*40+60</f>
        <v>80.906496169677865</v>
      </c>
      <c r="I16" s="131">
        <f>G16*0.3+D16*0.7</f>
        <v>73.865042708003799</v>
      </c>
      <c r="J16" s="131">
        <f>G16*0.3+D16*0.5+F16*0.2</f>
        <v>71.934008225245179</v>
      </c>
      <c r="K16" s="122">
        <f>RANK(I16,$I$2:$I$52,0)</f>
        <v>4</v>
      </c>
      <c r="L16" s="122">
        <f>RANK(J16,$J$2:$J$52,0)</f>
        <v>15</v>
      </c>
    </row>
    <row r="17" spans="1:12" ht="15">
      <c r="A17" s="122">
        <v>6</v>
      </c>
      <c r="B17" s="122">
        <v>21839006</v>
      </c>
      <c r="C17" s="122">
        <v>0</v>
      </c>
      <c r="D17" s="131">
        <f>(C17-MIN(C$2:C$52))/(MAX(C$2:C$52)-MIN(C$2:C$52))*40+60</f>
        <v>60</v>
      </c>
      <c r="E17" s="122">
        <v>2.25</v>
      </c>
      <c r="F17" s="131">
        <f>(E17-MIN(E$2:E$52))/(MAX(E$2:E$52)-MIN(E$2:E$52))*40+60</f>
        <v>76.071428571428569</v>
      </c>
      <c r="G17" s="131">
        <v>86.950495049504951</v>
      </c>
      <c r="H17" s="131">
        <f>(G17-MIN(G$2:G$52))/(MAX(G$2:G$52)-MIN(G$2:G$52))*40+60</f>
        <v>90.153179514503023</v>
      </c>
      <c r="I17" s="131">
        <f>G17*0.3+D17*0.7</f>
        <v>68.085148514851483</v>
      </c>
      <c r="J17" s="131">
        <f>G17*0.3+D17*0.5+F17*0.2</f>
        <v>71.299434229137205</v>
      </c>
      <c r="K17" s="122">
        <f>RANK(I17,$I$2:$I$52,0)</f>
        <v>21</v>
      </c>
      <c r="L17" s="122">
        <f>RANK(J17,$J$2:$J$52,0)</f>
        <v>16</v>
      </c>
    </row>
    <row r="18" spans="1:12" s="62" customFormat="1" ht="15">
      <c r="A18" s="122">
        <v>20</v>
      </c>
      <c r="B18" s="122">
        <v>21839020</v>
      </c>
      <c r="C18" s="122">
        <v>0</v>
      </c>
      <c r="D18" s="131">
        <f>(C18-MIN(C$2:C$52))/(MAX(C$2:C$52)-MIN(C$2:C$52))*40+60</f>
        <v>60</v>
      </c>
      <c r="E18" s="122">
        <v>1.6</v>
      </c>
      <c r="F18" s="131">
        <f>(E18-MIN(E$2:E$52))/(MAX(E$2:E$52)-MIN(E$2:E$52))*40+60</f>
        <v>71.428571428571431</v>
      </c>
      <c r="G18" s="131">
        <v>88.162162162162161</v>
      </c>
      <c r="H18" s="131">
        <f>(G18-MIN(G$2:G$52))/(MAX(G$2:G$52)-MIN(G$2:G$52))*40+60</f>
        <v>93.587408223988177</v>
      </c>
      <c r="I18" s="131">
        <f>G18*0.3+D18*0.7</f>
        <v>68.448648648648643</v>
      </c>
      <c r="J18" s="131">
        <f>G18*0.3+D18*0.5+F18*0.2</f>
        <v>70.734362934362935</v>
      </c>
      <c r="K18" s="122">
        <f>RANK(I18,$I$2:$I$52,0)</f>
        <v>13</v>
      </c>
      <c r="L18" s="122">
        <f>RANK(J18,$J$2:$J$52,0)</f>
        <v>17</v>
      </c>
    </row>
    <row r="19" spans="1:12" s="62" customFormat="1" ht="15">
      <c r="A19" s="122">
        <v>21</v>
      </c>
      <c r="B19" s="122">
        <v>21839021</v>
      </c>
      <c r="C19" s="122">
        <v>0</v>
      </c>
      <c r="D19" s="131">
        <f>(C19-MIN(C$2:C$52))/(MAX(C$2:C$52)-MIN(C$2:C$52))*40+60</f>
        <v>60</v>
      </c>
      <c r="E19" s="122">
        <v>2</v>
      </c>
      <c r="F19" s="131">
        <f>(E19-MIN(E$2:E$52))/(MAX(E$2:E$52)-MIN(E$2:E$52))*40+60</f>
        <v>74.285714285714292</v>
      </c>
      <c r="G19" s="131">
        <v>85.417475728155324</v>
      </c>
      <c r="H19" s="131">
        <f>(G19-MIN(G$2:G$52))/(MAX(G$2:G$52)-MIN(G$2:G$52))*40+60</f>
        <v>85.808142077587974</v>
      </c>
      <c r="I19" s="131">
        <f>G19*0.3+D19*0.7</f>
        <v>67.6252427184466</v>
      </c>
      <c r="J19" s="131">
        <f>G19*0.3+D19*0.5+F19*0.2</f>
        <v>70.482385575589461</v>
      </c>
      <c r="K19" s="122">
        <f>RANK(I19,$I$2:$I$52,0)</f>
        <v>28</v>
      </c>
      <c r="L19" s="122">
        <f>RANK(J19,$J$2:$J$52,0)</f>
        <v>18</v>
      </c>
    </row>
    <row r="20" spans="1:12" s="62" customFormat="1" ht="15">
      <c r="A20" s="122">
        <v>27</v>
      </c>
      <c r="B20" s="122">
        <v>21839027</v>
      </c>
      <c r="C20" s="122">
        <v>2</v>
      </c>
      <c r="D20" s="131">
        <f>(C20-MIN(C$2:C$52))/(MAX(C$2:C$52)-MIN(C$2:C$52))*40+60</f>
        <v>62.758620689655174</v>
      </c>
      <c r="E20" s="122">
        <v>0.25</v>
      </c>
      <c r="F20" s="131">
        <f>(E20-MIN(E$2:E$52))/(MAX(E$2:E$52)-MIN(E$2:E$52))*40+60</f>
        <v>61.785714285714285</v>
      </c>
      <c r="G20" s="131">
        <v>89.047619047619051</v>
      </c>
      <c r="H20" s="131">
        <f>(G20-MIN(G$2:G$52))/(MAX(G$2:G$52)-MIN(G$2:G$52))*40+60</f>
        <v>96.097059121732443</v>
      </c>
      <c r="I20" s="131">
        <f>G20*0.3+D20*0.7</f>
        <v>70.645320197044327</v>
      </c>
      <c r="J20" s="131">
        <f>G20*0.3+D20*0.5+F20*0.2</f>
        <v>70.450738916256157</v>
      </c>
      <c r="K20" s="122">
        <f>RANK(I20,$I$2:$I$52,0)</f>
        <v>6</v>
      </c>
      <c r="L20" s="122">
        <f>RANK(J20,$J$2:$J$52,0)</f>
        <v>19</v>
      </c>
    </row>
    <row r="21" spans="1:12" s="62" customFormat="1" ht="15">
      <c r="A21" s="122">
        <v>38</v>
      </c>
      <c r="B21" s="122">
        <v>21839038</v>
      </c>
      <c r="C21" s="122">
        <v>0</v>
      </c>
      <c r="D21" s="131">
        <f>(C21-MIN(C$2:C$52))/(MAX(C$2:C$52)-MIN(C$2:C$52))*40+60</f>
        <v>60</v>
      </c>
      <c r="E21" s="122">
        <v>0.5</v>
      </c>
      <c r="F21" s="131">
        <f>(E21-MIN(E$2:E$52))/(MAX(E$2:E$52)-MIN(E$2:E$52))*40+60</f>
        <v>63.571428571428569</v>
      </c>
      <c r="G21" s="131">
        <v>89.664000000000016</v>
      </c>
      <c r="H21" s="131">
        <f>(G21-MIN(G$2:G$52))/(MAX(G$2:G$52)-MIN(G$2:G$52))*40+60</f>
        <v>97.844067966434295</v>
      </c>
      <c r="I21" s="131">
        <f>G21*0.3+D21*0.7</f>
        <v>68.899200000000008</v>
      </c>
      <c r="J21" s="131">
        <f>G21*0.3+D21*0.5+F21*0.2</f>
        <v>69.61348571428573</v>
      </c>
      <c r="K21" s="122">
        <f>RANK(I21,$I$2:$I$52,0)</f>
        <v>10</v>
      </c>
      <c r="L21" s="122">
        <f>RANK(J21,$J$2:$J$52,0)</f>
        <v>20</v>
      </c>
    </row>
    <row r="22" spans="1:12" s="62" customFormat="1" ht="15">
      <c r="A22" s="122">
        <v>47</v>
      </c>
      <c r="B22" s="122">
        <v>21839047</v>
      </c>
      <c r="C22" s="122">
        <v>0</v>
      </c>
      <c r="D22" s="131">
        <f>(C22-MIN(C$2:C$52))/(MAX(C$2:C$52)-MIN(C$2:C$52))*40+60</f>
        <v>60</v>
      </c>
      <c r="E22" s="122">
        <v>1.25</v>
      </c>
      <c r="F22" s="131">
        <f>(E22-MIN(E$2:E$52))/(MAX(E$2:E$52)-MIN(E$2:E$52))*40+60</f>
        <v>68.928571428571431</v>
      </c>
      <c r="G22" s="131">
        <v>86.028301886792448</v>
      </c>
      <c r="H22" s="131">
        <f>(G22-MIN(G$2:G$52))/(MAX(G$2:G$52)-MIN(G$2:G$52))*40+60</f>
        <v>87.539406967575644</v>
      </c>
      <c r="I22" s="131">
        <f>G22*0.3+D22*0.7</f>
        <v>67.808490566037733</v>
      </c>
      <c r="J22" s="131">
        <f>G22*0.3+D22*0.5+F22*0.2</f>
        <v>69.594204851752025</v>
      </c>
      <c r="K22" s="122">
        <f>RANK(I22,$I$2:$I$52,0)</f>
        <v>25</v>
      </c>
      <c r="L22" s="122">
        <f>RANK(J22,$J$2:$J$52,0)</f>
        <v>21</v>
      </c>
    </row>
    <row r="23" spans="1:12" ht="15">
      <c r="A23" s="122">
        <v>15</v>
      </c>
      <c r="B23" s="122">
        <v>21839015</v>
      </c>
      <c r="C23" s="122">
        <v>2</v>
      </c>
      <c r="D23" s="131">
        <f>(C23-MIN(C$2:C$52))/(MAX(C$2:C$52)-MIN(C$2:C$52))*40+60</f>
        <v>62.758620689655174</v>
      </c>
      <c r="E23" s="122">
        <v>1</v>
      </c>
      <c r="F23" s="131">
        <f>(E23-MIN(E$2:E$52))/(MAX(E$2:E$52)-MIN(E$2:E$52))*40+60</f>
        <v>67.142857142857139</v>
      </c>
      <c r="G23" s="131">
        <v>81.227722772277247</v>
      </c>
      <c r="H23" s="131">
        <f>(G23-MIN(G$2:G$52))/(MAX(G$2:G$52)-MIN(G$2:G$52))*40+60</f>
        <v>73.933123158264195</v>
      </c>
      <c r="I23" s="131">
        <f>G23*0.3+D23*0.7</f>
        <v>68.299351314441793</v>
      </c>
      <c r="J23" s="131">
        <f>G23*0.3+D23*0.5+F23*0.2</f>
        <v>69.176198605082192</v>
      </c>
      <c r="K23" s="122">
        <f>RANK(I23,$I$2:$I$52,0)</f>
        <v>16</v>
      </c>
      <c r="L23" s="122">
        <f>RANK(J23,$J$2:$J$52,0)</f>
        <v>22</v>
      </c>
    </row>
    <row r="24" spans="1:12" s="62" customFormat="1" ht="15">
      <c r="A24" s="122">
        <v>32</v>
      </c>
      <c r="B24" s="122">
        <v>21839032</v>
      </c>
      <c r="C24" s="122">
        <v>0</v>
      </c>
      <c r="D24" s="131">
        <f>(C24-MIN(C$2:C$52))/(MAX(C$2:C$52)-MIN(C$2:C$52))*40+60</f>
        <v>60</v>
      </c>
      <c r="E24" s="122">
        <v>0</v>
      </c>
      <c r="F24" s="131">
        <f>(E24-MIN(E$2:E$52))/(MAX(E$2:E$52)-MIN(E$2:E$52))*40+60</f>
        <v>60</v>
      </c>
      <c r="G24" s="131">
        <v>88.592920353982294</v>
      </c>
      <c r="H24" s="131">
        <f>(G24-MIN(G$2:G$52))/(MAX(G$2:G$52)-MIN(G$2:G$52))*40+60</f>
        <v>94.808306384664036</v>
      </c>
      <c r="I24" s="131">
        <f>G24*0.3+D24*0.7</f>
        <v>68.57787610619468</v>
      </c>
      <c r="J24" s="131">
        <f>G24*0.3+D24*0.5+F24*0.2</f>
        <v>68.57787610619468</v>
      </c>
      <c r="K24" s="122">
        <f>RANK(I24,$I$2:$I$52,0)</f>
        <v>11</v>
      </c>
      <c r="L24" s="122">
        <f>RANK(J24,$J$2:$J$52,0)</f>
        <v>23</v>
      </c>
    </row>
    <row r="25" spans="1:12" ht="15">
      <c r="A25" s="122">
        <v>33</v>
      </c>
      <c r="B25" s="122">
        <v>21839033</v>
      </c>
      <c r="C25" s="122">
        <v>2</v>
      </c>
      <c r="D25" s="131">
        <f>(C25-MIN(C$2:C$52))/(MAX(C$2:C$52)-MIN(C$2:C$52))*40+60</f>
        <v>62.758620689655174</v>
      </c>
      <c r="E25" s="122">
        <v>0</v>
      </c>
      <c r="F25" s="131">
        <f>(E25-MIN(E$2:E$52))/(MAX(E$2:E$52)-MIN(E$2:E$52))*40+60</f>
        <v>60</v>
      </c>
      <c r="G25" s="131">
        <v>83.736363636363635</v>
      </c>
      <c r="H25" s="131">
        <f>(G25-MIN(G$2:G$52))/(MAX(G$2:G$52)-MIN(G$2:G$52))*40+60</f>
        <v>81.04336522659905</v>
      </c>
      <c r="I25" s="131">
        <f>G25*0.3+D25*0.7</f>
        <v>69.051943573667714</v>
      </c>
      <c r="J25" s="131">
        <f>G25*0.3+D25*0.5+F25*0.2</f>
        <v>68.500219435736682</v>
      </c>
      <c r="K25" s="122">
        <f>RANK(I25,$I$2:$I$52,0)</f>
        <v>9</v>
      </c>
      <c r="L25" s="122">
        <f>RANK(J25,$J$2:$J$52,0)</f>
        <v>24</v>
      </c>
    </row>
    <row r="26" spans="1:12" ht="15">
      <c r="A26" s="122">
        <v>24</v>
      </c>
      <c r="B26" s="122">
        <v>21839024</v>
      </c>
      <c r="C26" s="122">
        <v>0</v>
      </c>
      <c r="D26" s="131">
        <f>(C26-MIN(C$2:C$52))/(MAX(C$2:C$52)-MIN(C$2:C$52))*40+60</f>
        <v>60</v>
      </c>
      <c r="E26" s="122">
        <v>0</v>
      </c>
      <c r="F26" s="131">
        <f>(E26-MIN(E$2:E$52))/(MAX(E$2:E$52)-MIN(E$2:E$52))*40+60</f>
        <v>60</v>
      </c>
      <c r="G26" s="131">
        <v>87.838709677419345</v>
      </c>
      <c r="H26" s="131">
        <f>(G26-MIN(G$2:G$52))/(MAX(G$2:G$52)-MIN(G$2:G$52))*40+60</f>
        <v>92.670646683087682</v>
      </c>
      <c r="I26" s="131">
        <f>G26*0.3+D26*0.7</f>
        <v>68.351612903225799</v>
      </c>
      <c r="J26" s="131">
        <f>G26*0.3+D26*0.5+F26*0.2</f>
        <v>68.351612903225799</v>
      </c>
      <c r="K26" s="122">
        <f>RANK(I26,$I$2:$I$52,0)</f>
        <v>15</v>
      </c>
      <c r="L26" s="122">
        <f>RANK(J26,$J$2:$J$52,0)</f>
        <v>25</v>
      </c>
    </row>
    <row r="27" spans="1:12" ht="15">
      <c r="A27" s="122">
        <v>41</v>
      </c>
      <c r="B27" s="122">
        <v>21839041</v>
      </c>
      <c r="C27" s="122">
        <v>0</v>
      </c>
      <c r="D27" s="131">
        <f>(C27-MIN(C$2:C$52))/(MAX(C$2:C$52)-MIN(C$2:C$52))*40+60</f>
        <v>60</v>
      </c>
      <c r="E27" s="122">
        <v>0</v>
      </c>
      <c r="F27" s="131">
        <f>(E27-MIN(E$2:E$52))/(MAX(E$2:E$52)-MIN(E$2:E$52))*40+60</f>
        <v>60</v>
      </c>
      <c r="G27" s="131">
        <v>87.632478632478637</v>
      </c>
      <c r="H27" s="131">
        <f>(G27-MIN(G$2:G$52))/(MAX(G$2:G$52)-MIN(G$2:G$52))*40+60</f>
        <v>92.0861259282334</v>
      </c>
      <c r="I27" s="131">
        <f>G27*0.3+D27*0.7</f>
        <v>68.289743589743594</v>
      </c>
      <c r="J27" s="131">
        <f>G27*0.3+D27*0.5+F27*0.2</f>
        <v>68.289743589743594</v>
      </c>
      <c r="K27" s="122">
        <f>RANK(I27,$I$2:$I$52,0)</f>
        <v>17</v>
      </c>
      <c r="L27" s="122">
        <f>RANK(J27,$J$2:$J$52,0)</f>
        <v>26</v>
      </c>
    </row>
    <row r="28" spans="1:12" ht="15">
      <c r="A28" s="122">
        <v>37</v>
      </c>
      <c r="B28" s="122">
        <v>21839037</v>
      </c>
      <c r="C28" s="122">
        <v>0</v>
      </c>
      <c r="D28" s="131">
        <f>(C28-MIN(C$2:C$52))/(MAX(C$2:C$52)-MIN(C$2:C$52))*40+60</f>
        <v>60</v>
      </c>
      <c r="E28" s="122">
        <v>1.25</v>
      </c>
      <c r="F28" s="131">
        <f>(E28-MIN(E$2:E$52))/(MAX(E$2:E$52)-MIN(E$2:E$52))*40+60</f>
        <v>68.928571428571431</v>
      </c>
      <c r="G28" s="131">
        <v>81.252100840336126</v>
      </c>
      <c r="H28" s="131">
        <f>(G28-MIN(G$2:G$52))/(MAX(G$2:G$52)-MIN(G$2:G$52))*40+60</f>
        <v>74.002217928878196</v>
      </c>
      <c r="I28" s="131">
        <f>G28*0.3+D28*0.7</f>
        <v>66.375630252100834</v>
      </c>
      <c r="J28" s="131">
        <f>G28*0.3+D28*0.5+F28*0.2</f>
        <v>68.161344537815125</v>
      </c>
      <c r="K28" s="122">
        <f>RANK(I28,$I$2:$I$52,0)</f>
        <v>43</v>
      </c>
      <c r="L28" s="122">
        <f>RANK(J28,$J$2:$J$52,0)</f>
        <v>27</v>
      </c>
    </row>
    <row r="29" spans="1:12" ht="15">
      <c r="A29" s="122">
        <v>22</v>
      </c>
      <c r="B29" s="122">
        <v>21839022</v>
      </c>
      <c r="C29" s="122">
        <v>0</v>
      </c>
      <c r="D29" s="131">
        <f>(C29-MIN(C$2:C$52))/(MAX(C$2:C$52)-MIN(C$2:C$52))*40+60</f>
        <v>60</v>
      </c>
      <c r="E29" s="122">
        <v>0</v>
      </c>
      <c r="F29" s="131">
        <f>(E29-MIN(E$2:E$52))/(MAX(E$2:E$52)-MIN(E$2:E$52))*40+60</f>
        <v>60</v>
      </c>
      <c r="G29" s="131">
        <v>86.202020202020194</v>
      </c>
      <c r="H29" s="131">
        <f>(G29-MIN(G$2:G$52))/(MAX(G$2:G$52)-MIN(G$2:G$52))*40+60</f>
        <v>88.031776876180473</v>
      </c>
      <c r="I29" s="131">
        <f>G29*0.3+D29*0.7</f>
        <v>67.860606060606059</v>
      </c>
      <c r="J29" s="131">
        <f>G29*0.3+D29*0.5+F29*0.2</f>
        <v>67.860606060606059</v>
      </c>
      <c r="K29" s="122">
        <f>RANK(I29,$I$2:$I$52,0)</f>
        <v>23</v>
      </c>
      <c r="L29" s="122">
        <f>RANK(J29,$J$2:$J$52,0)</f>
        <v>28</v>
      </c>
    </row>
    <row r="30" spans="1:12" s="62" customFormat="1" ht="15">
      <c r="A30" s="122">
        <v>43</v>
      </c>
      <c r="B30" s="122">
        <v>21839043</v>
      </c>
      <c r="C30" s="122">
        <v>0</v>
      </c>
      <c r="D30" s="131">
        <f>(C30-MIN(C$2:C$52))/(MAX(C$2:C$52)-MIN(C$2:C$52))*40+60</f>
        <v>60</v>
      </c>
      <c r="E30" s="122">
        <v>0</v>
      </c>
      <c r="F30" s="131">
        <f>(E30-MIN(E$2:E$52))/(MAX(E$2:E$52)-MIN(E$2:E$52))*40+60</f>
        <v>60</v>
      </c>
      <c r="G30" s="131">
        <v>86.165289256198349</v>
      </c>
      <c r="H30" s="131">
        <f>(G30-MIN(G$2:G$52))/(MAX(G$2:G$52)-MIN(G$2:G$52))*40+60</f>
        <v>87.927670337882759</v>
      </c>
      <c r="I30" s="131">
        <f>G30*0.3+D30*0.7</f>
        <v>67.849586776859496</v>
      </c>
      <c r="J30" s="131">
        <f>G30*0.3+D30*0.5+F30*0.2</f>
        <v>67.849586776859496</v>
      </c>
      <c r="K30" s="122">
        <f>RANK(I30,$I$2:$I$52,0)</f>
        <v>24</v>
      </c>
      <c r="L30" s="122">
        <f>RANK(J30,$J$2:$J$52,0)</f>
        <v>29</v>
      </c>
    </row>
    <row r="31" spans="1:12" ht="15">
      <c r="A31" s="122">
        <v>35</v>
      </c>
      <c r="B31" s="122">
        <v>21839035</v>
      </c>
      <c r="C31" s="122">
        <v>0</v>
      </c>
      <c r="D31" s="131">
        <f>(C31-MIN(C$2:C$52))/(MAX(C$2:C$52)-MIN(C$2:C$52))*40+60</f>
        <v>60</v>
      </c>
      <c r="E31" s="122">
        <v>0</v>
      </c>
      <c r="F31" s="131">
        <f>(E31-MIN(E$2:E$52))/(MAX(E$2:E$52)-MIN(E$2:E$52))*40+60</f>
        <v>60</v>
      </c>
      <c r="G31" s="131">
        <v>85.933884297520663</v>
      </c>
      <c r="H31" s="131">
        <f>(G31-MIN(G$2:G$52))/(MAX(G$2:G$52)-MIN(G$2:G$52))*40+60</f>
        <v>87.271799146607009</v>
      </c>
      <c r="I31" s="131">
        <f>G31*0.3+D31*0.7</f>
        <v>67.780165289256203</v>
      </c>
      <c r="J31" s="131">
        <f>G31*0.3+D31*0.5+F31*0.2</f>
        <v>67.780165289256203</v>
      </c>
      <c r="K31" s="122">
        <f>RANK(I31,$I$2:$I$52,0)</f>
        <v>26</v>
      </c>
      <c r="L31" s="122">
        <f>RANK(J31,$J$2:$J$52,0)</f>
        <v>30</v>
      </c>
    </row>
    <row r="32" spans="1:12" s="62" customFormat="1" ht="15">
      <c r="A32" s="122">
        <v>48</v>
      </c>
      <c r="B32" s="122">
        <v>21839048</v>
      </c>
      <c r="C32" s="122">
        <v>0</v>
      </c>
      <c r="D32" s="131">
        <f>(C32-MIN(C$2:C$52))/(MAX(C$2:C$52)-MIN(C$2:C$52))*40+60</f>
        <v>60</v>
      </c>
      <c r="E32" s="122">
        <v>0</v>
      </c>
      <c r="F32" s="131">
        <f>(E32-MIN(E$2:E$52))/(MAX(E$2:E$52)-MIN(E$2:E$52))*40+60</f>
        <v>60</v>
      </c>
      <c r="G32" s="131">
        <v>84.892561983471083</v>
      </c>
      <c r="H32" s="131">
        <f>(G32-MIN(G$2:G$52))/(MAX(G$2:G$52)-MIN(G$2:G$52))*40+60</f>
        <v>84.32037878586614</v>
      </c>
      <c r="I32" s="131">
        <f>G32*0.3+D32*0.7</f>
        <v>67.467768595041321</v>
      </c>
      <c r="J32" s="131">
        <f>G32*0.3+D32*0.5+F32*0.2</f>
        <v>67.467768595041321</v>
      </c>
      <c r="K32" s="122">
        <f>RANK(I32,$I$2:$I$52,0)</f>
        <v>29</v>
      </c>
      <c r="L32" s="122">
        <f>RANK(J32,$J$2:$J$52,0)</f>
        <v>31</v>
      </c>
    </row>
    <row r="33" spans="1:12" ht="15">
      <c r="A33" s="122">
        <v>10</v>
      </c>
      <c r="B33" s="122">
        <v>21839010</v>
      </c>
      <c r="C33" s="122">
        <v>0</v>
      </c>
      <c r="D33" s="131">
        <f>(C33-MIN(C$2:C$52))/(MAX(C$2:C$52)-MIN(C$2:C$52))*40+60</f>
        <v>60</v>
      </c>
      <c r="E33" s="122">
        <v>0</v>
      </c>
      <c r="F33" s="131">
        <f>(E33-MIN(E$2:E$52))/(MAX(E$2:E$52)-MIN(E$2:E$52))*40+60</f>
        <v>60</v>
      </c>
      <c r="G33" s="131">
        <v>84.12173913043479</v>
      </c>
      <c r="H33" s="131">
        <f>(G33-MIN(G$2:G$52))/(MAX(G$2:G$52)-MIN(G$2:G$52))*40+60</f>
        <v>82.13563518411965</v>
      </c>
      <c r="I33" s="131">
        <f>G33*0.3+D33*0.7</f>
        <v>67.236521739130438</v>
      </c>
      <c r="J33" s="131">
        <f>G33*0.3+D33*0.5+F33*0.2</f>
        <v>67.236521739130438</v>
      </c>
      <c r="K33" s="122">
        <f>RANK(I33,$I$2:$I$52,0)</f>
        <v>31</v>
      </c>
      <c r="L33" s="122">
        <f>RANK(J33,$J$2:$J$52,0)</f>
        <v>32</v>
      </c>
    </row>
    <row r="34" spans="1:12" ht="15">
      <c r="A34" s="122">
        <v>19</v>
      </c>
      <c r="B34" s="122">
        <v>21839019</v>
      </c>
      <c r="C34" s="122">
        <v>0</v>
      </c>
      <c r="D34" s="131">
        <f>(C34-MIN(C$2:C$52))/(MAX(C$2:C$52)-MIN(C$2:C$52))*40+60</f>
        <v>60</v>
      </c>
      <c r="E34" s="122">
        <v>0</v>
      </c>
      <c r="F34" s="131">
        <f>(E34-MIN(E$2:E$52))/(MAX(E$2:E$52)-MIN(E$2:E$52))*40+60</f>
        <v>60</v>
      </c>
      <c r="G34" s="131">
        <v>84.025210084033603</v>
      </c>
      <c r="H34" s="131">
        <f>(G34-MIN(G$2:G$52))/(MAX(G$2:G$52)-MIN(G$2:G$52))*40+60</f>
        <v>81.862042859142534</v>
      </c>
      <c r="I34" s="131">
        <f>G34*0.3+D34*0.7</f>
        <v>67.207563025210078</v>
      </c>
      <c r="J34" s="131">
        <f>G34*0.3+D34*0.5+F34*0.2</f>
        <v>67.207563025210078</v>
      </c>
      <c r="K34" s="122">
        <f>RANK(I34,$I$2:$I$52,0)</f>
        <v>32</v>
      </c>
      <c r="L34" s="122">
        <f>RANK(J34,$J$2:$J$52,0)</f>
        <v>33</v>
      </c>
    </row>
    <row r="35" spans="1:12" ht="15">
      <c r="A35" s="122">
        <v>3</v>
      </c>
      <c r="B35" s="122">
        <v>21839003</v>
      </c>
      <c r="C35" s="122">
        <v>0</v>
      </c>
      <c r="D35" s="131">
        <f>(C35-MIN(C$2:C$52))/(MAX(C$2:C$52)-MIN(C$2:C$52))*40+60</f>
        <v>60</v>
      </c>
      <c r="E35" s="122">
        <v>0</v>
      </c>
      <c r="F35" s="131">
        <f>(E35-MIN(E$2:E$52))/(MAX(E$2:E$52)-MIN(E$2:E$52))*40+60</f>
        <v>60</v>
      </c>
      <c r="G35" s="131">
        <v>83.828571428571436</v>
      </c>
      <c r="H35" s="131">
        <f>(G35-MIN(G$2:G$52))/(MAX(G$2:G$52)-MIN(G$2:G$52))*40+60</f>
        <v>81.304709818632944</v>
      </c>
      <c r="I35" s="131">
        <f>G35*0.3+D35*0.7</f>
        <v>67.148571428571429</v>
      </c>
      <c r="J35" s="131">
        <f>G35*0.3+D35*0.5+F35*0.2</f>
        <v>67.148571428571429</v>
      </c>
      <c r="K35" s="122">
        <f>RANK(I35,$I$2:$I$52,0)</f>
        <v>33</v>
      </c>
      <c r="L35" s="122">
        <f>RANK(J35,$J$2:$J$52,0)</f>
        <v>34</v>
      </c>
    </row>
    <row r="36" spans="1:12" ht="15">
      <c r="A36" s="122">
        <v>30</v>
      </c>
      <c r="B36" s="122">
        <v>21839030</v>
      </c>
      <c r="C36" s="122">
        <v>0</v>
      </c>
      <c r="D36" s="131">
        <f>(C36-MIN(C$2:C$52))/(MAX(C$2:C$52)-MIN(C$2:C$52))*40+60</f>
        <v>60</v>
      </c>
      <c r="E36" s="122">
        <v>0</v>
      </c>
      <c r="F36" s="131">
        <f>(E36-MIN(E$2:E$52))/(MAX(E$2:E$52)-MIN(E$2:E$52))*40+60</f>
        <v>60</v>
      </c>
      <c r="G36" s="131">
        <v>83.621621621621628</v>
      </c>
      <c r="H36" s="131">
        <f>(G36-MIN(G$2:G$52))/(MAX(G$2:G$52)-MIN(G$2:G$52))*40+60</f>
        <v>80.718151876253174</v>
      </c>
      <c r="I36" s="131">
        <f>G36*0.3+D36*0.7</f>
        <v>67.086486486486493</v>
      </c>
      <c r="J36" s="131">
        <f>G36*0.3+D36*0.5+F36*0.2</f>
        <v>67.086486486486493</v>
      </c>
      <c r="K36" s="122">
        <f>RANK(I36,$I$2:$I$52,0)</f>
        <v>34</v>
      </c>
      <c r="L36" s="122">
        <f>RANK(J36,$J$2:$J$52,0)</f>
        <v>35</v>
      </c>
    </row>
    <row r="37" spans="1:12" ht="15">
      <c r="A37" s="122">
        <v>13</v>
      </c>
      <c r="B37" s="122">
        <v>21839013</v>
      </c>
      <c r="C37" s="122">
        <v>0</v>
      </c>
      <c r="D37" s="131">
        <f>(C37-MIN(C$2:C$52))/(MAX(C$2:C$52)-MIN(C$2:C$52))*40+60</f>
        <v>60</v>
      </c>
      <c r="E37" s="122">
        <v>0</v>
      </c>
      <c r="F37" s="131">
        <f>(E37-MIN(E$2:E$52))/(MAX(E$2:E$52)-MIN(E$2:E$52))*40+60</f>
        <v>60</v>
      </c>
      <c r="G37" s="131">
        <v>83.43564356435644</v>
      </c>
      <c r="H37" s="131">
        <f>(G37-MIN(G$2:G$52))/(MAX(G$2:G$52)-MIN(G$2:G$52))*40+60</f>
        <v>80.191034174598528</v>
      </c>
      <c r="I37" s="131">
        <f>G37*0.3+D37*0.7</f>
        <v>67.030693069306935</v>
      </c>
      <c r="J37" s="131">
        <f>G37*0.3+D37*0.5+F37*0.2</f>
        <v>67.030693069306935</v>
      </c>
      <c r="K37" s="122">
        <f>RANK(I37,$I$2:$I$52,0)</f>
        <v>35</v>
      </c>
      <c r="L37" s="122">
        <f>RANK(J37,$J$2:$J$52,0)</f>
        <v>36</v>
      </c>
    </row>
    <row r="38" spans="1:12" s="62" customFormat="1" ht="15">
      <c r="A38" s="122">
        <v>42</v>
      </c>
      <c r="B38" s="122">
        <v>21839042</v>
      </c>
      <c r="C38" s="122">
        <v>0</v>
      </c>
      <c r="D38" s="131">
        <f>(C38-MIN(C$2:C$52))/(MAX(C$2:C$52)-MIN(C$2:C$52))*40+60</f>
        <v>60</v>
      </c>
      <c r="E38" s="122">
        <v>0</v>
      </c>
      <c r="F38" s="131">
        <f>(E38-MIN(E$2:E$52))/(MAX(E$2:E$52)-MIN(E$2:E$52))*40+60</f>
        <v>60</v>
      </c>
      <c r="G38" s="131">
        <v>82.827586206896555</v>
      </c>
      <c r="H38" s="131">
        <f>(G38-MIN(G$2:G$52))/(MAX(G$2:G$52)-MIN(G$2:G$52))*40+60</f>
        <v>78.467616899186197</v>
      </c>
      <c r="I38" s="131">
        <f>G38*0.3+D38*0.7</f>
        <v>66.848275862068959</v>
      </c>
      <c r="J38" s="131">
        <f>G38*0.3+D38*0.5+F38*0.2</f>
        <v>66.848275862068959</v>
      </c>
      <c r="K38" s="122">
        <f>RANK(I38,$I$2:$I$52,0)</f>
        <v>36</v>
      </c>
      <c r="L38" s="122">
        <f>RANK(J38,$J$2:$J$52,0)</f>
        <v>37</v>
      </c>
    </row>
    <row r="39" spans="1:12" ht="15">
      <c r="A39" s="122">
        <v>2</v>
      </c>
      <c r="B39" s="122">
        <v>21839002</v>
      </c>
      <c r="C39" s="122">
        <v>0</v>
      </c>
      <c r="D39" s="131">
        <f>(C39-MIN(C$2:C$52))/(MAX(C$2:C$52)-MIN(C$2:C$52))*40+60</f>
        <v>60</v>
      </c>
      <c r="E39" s="122">
        <v>0</v>
      </c>
      <c r="F39" s="131">
        <f>(E39-MIN(E$2:E$52))/(MAX(E$2:E$52)-MIN(E$2:E$52))*40+60</f>
        <v>60</v>
      </c>
      <c r="G39" s="131">
        <v>82.801801801801801</v>
      </c>
      <c r="H39" s="131">
        <f>(G39-MIN(G$2:G$52))/(MAX(G$2:G$52)-MIN(G$2:G$52))*40+60</f>
        <v>78.394536146800988</v>
      </c>
      <c r="I39" s="131">
        <f>G39*0.3+D39*0.7</f>
        <v>66.840540540540545</v>
      </c>
      <c r="J39" s="131">
        <f>G39*0.3+D39*0.5+F39*0.2</f>
        <v>66.840540540540545</v>
      </c>
      <c r="K39" s="122">
        <f>RANK(I39,$I$2:$I$52,0)</f>
        <v>37</v>
      </c>
      <c r="L39" s="122">
        <f>RANK(J39,$J$2:$J$52,0)</f>
        <v>38</v>
      </c>
    </row>
    <row r="40" spans="1:12" s="62" customFormat="1" ht="15">
      <c r="A40" s="122">
        <v>8</v>
      </c>
      <c r="B40" s="122">
        <v>21839008</v>
      </c>
      <c r="C40" s="122">
        <v>0</v>
      </c>
      <c r="D40" s="131">
        <f>(C40-MIN(C$2:C$52))/(MAX(C$2:C$52)-MIN(C$2:C$52))*40+60</f>
        <v>60</v>
      </c>
      <c r="E40" s="122">
        <v>0</v>
      </c>
      <c r="F40" s="131">
        <f>(E40-MIN(E$2:E$52))/(MAX(E$2:E$52)-MIN(E$2:E$52))*40+60</f>
        <v>60</v>
      </c>
      <c r="G40" s="131">
        <v>82.513274336283175</v>
      </c>
      <c r="H40" s="131">
        <f>(G40-MIN(G$2:G$52))/(MAX(G$2:G$52)-MIN(G$2:G$52))*40+60</f>
        <v>77.576762605530192</v>
      </c>
      <c r="I40" s="131">
        <f>G40*0.3+D40*0.7</f>
        <v>66.753982300884957</v>
      </c>
      <c r="J40" s="131">
        <f>G40*0.3+D40*0.5+F40*0.2</f>
        <v>66.753982300884957</v>
      </c>
      <c r="K40" s="122">
        <f>RANK(I40,$I$2:$I$52,0)</f>
        <v>38</v>
      </c>
      <c r="L40" s="122">
        <f>RANK(J40,$J$2:$J$52,0)</f>
        <v>39</v>
      </c>
    </row>
    <row r="41" spans="1:12" ht="15">
      <c r="A41" s="122">
        <v>5</v>
      </c>
      <c r="B41" s="122">
        <v>21839005</v>
      </c>
      <c r="C41" s="122">
        <v>0</v>
      </c>
      <c r="D41" s="131">
        <f>(C41-MIN(C$2:C$52))/(MAX(C$2:C$52)-MIN(C$2:C$52))*40+60</f>
        <v>60</v>
      </c>
      <c r="E41" s="122">
        <v>0</v>
      </c>
      <c r="F41" s="131">
        <f>(E41-MIN(E$2:E$52))/(MAX(E$2:E$52)-MIN(E$2:E$52))*40+60</f>
        <v>60</v>
      </c>
      <c r="G41" s="131">
        <v>82.078260869565213</v>
      </c>
      <c r="H41" s="131">
        <f>(G41-MIN(G$2:G$52))/(MAX(G$2:G$52)-MIN(G$2:G$52))*40+60</f>
        <v>76.343803717061832</v>
      </c>
      <c r="I41" s="131">
        <f>G41*0.3+D41*0.7</f>
        <v>66.623478260869561</v>
      </c>
      <c r="J41" s="131">
        <f>G41*0.3+D41*0.5+F41*0.2</f>
        <v>66.623478260869561</v>
      </c>
      <c r="K41" s="122">
        <f>RANK(I41,$I$2:$I$52,0)</f>
        <v>39</v>
      </c>
      <c r="L41" s="122">
        <f>RANK(J41,$J$2:$J$52,0)</f>
        <v>40</v>
      </c>
    </row>
    <row r="42" spans="1:12" ht="15">
      <c r="A42" s="122">
        <v>45</v>
      </c>
      <c r="B42" s="122">
        <v>21839045</v>
      </c>
      <c r="C42" s="122">
        <v>0</v>
      </c>
      <c r="D42" s="131">
        <f>(C42-MIN(C$2:C$52))/(MAX(C$2:C$52)-MIN(C$2:C$52))*40+60</f>
        <v>60</v>
      </c>
      <c r="E42" s="122">
        <v>0</v>
      </c>
      <c r="F42" s="131">
        <f>(E42-MIN(E$2:E$52))/(MAX(E$2:E$52)-MIN(E$2:E$52))*40+60</f>
        <v>60</v>
      </c>
      <c r="G42" s="131">
        <v>81.954954954954957</v>
      </c>
      <c r="H42" s="131">
        <f>(G42-MIN(G$2:G$52))/(MAX(G$2:G$52)-MIN(G$2:G$52))*40+60</f>
        <v>75.994317700993278</v>
      </c>
      <c r="I42" s="131">
        <f>G42*0.3+D42*0.7</f>
        <v>66.586486486486478</v>
      </c>
      <c r="J42" s="131">
        <f>G42*0.3+D42*0.5+F42*0.2</f>
        <v>66.586486486486478</v>
      </c>
      <c r="K42" s="122">
        <f>RANK(I42,$I$2:$I$52,0)</f>
        <v>40</v>
      </c>
      <c r="L42" s="122">
        <f>RANK(J42,$J$2:$J$52,0)</f>
        <v>41</v>
      </c>
    </row>
    <row r="43" spans="1:12" ht="15">
      <c r="A43" s="122">
        <v>40</v>
      </c>
      <c r="B43" s="122">
        <v>21839040</v>
      </c>
      <c r="C43" s="122">
        <v>0</v>
      </c>
      <c r="D43" s="131">
        <f>(C43-MIN(C$2:C$52))/(MAX(C$2:C$52)-MIN(C$2:C$52))*40+60</f>
        <v>60</v>
      </c>
      <c r="E43" s="122">
        <v>0</v>
      </c>
      <c r="F43" s="131">
        <f>(E43-MIN(E$2:E$52))/(MAX(E$2:E$52)-MIN(E$2:E$52))*40+60</f>
        <v>60</v>
      </c>
      <c r="G43" s="131">
        <v>81.58620689655173</v>
      </c>
      <c r="H43" s="131">
        <f>(G43-MIN(G$2:G$52))/(MAX(G$2:G$52)-MIN(G$2:G$52))*40+60</f>
        <v>74.949174892785734</v>
      </c>
      <c r="I43" s="131">
        <f>G43*0.3+D43*0.7</f>
        <v>66.475862068965512</v>
      </c>
      <c r="J43" s="131">
        <f>G43*0.3+D43*0.5+F43*0.2</f>
        <v>66.475862068965512</v>
      </c>
      <c r="K43" s="122">
        <f>RANK(I43,$I$2:$I$52,0)</f>
        <v>41</v>
      </c>
      <c r="L43" s="122">
        <f>RANK(J43,$J$2:$J$52,0)</f>
        <v>42</v>
      </c>
    </row>
    <row r="44" spans="1:12" ht="15">
      <c r="A44" s="122">
        <v>28</v>
      </c>
      <c r="B44" s="122">
        <v>21839028</v>
      </c>
      <c r="C44" s="122">
        <v>0</v>
      </c>
      <c r="D44" s="131">
        <f>(C44-MIN(C$2:C$52))/(MAX(C$2:C$52)-MIN(C$2:C$52))*40+60</f>
        <v>60</v>
      </c>
      <c r="E44" s="122">
        <v>0</v>
      </c>
      <c r="F44" s="131">
        <f>(E44-MIN(E$2:E$52))/(MAX(E$2:E$52)-MIN(E$2:E$52))*40+60</f>
        <v>60</v>
      </c>
      <c r="G44" s="131">
        <v>81.561904761904756</v>
      </c>
      <c r="H44" s="131">
        <f>(G44-MIN(G$2:G$52))/(MAX(G$2:G$52)-MIN(G$2:G$52))*40+60</f>
        <v>74.88029534027946</v>
      </c>
      <c r="I44" s="131">
        <f>G44*0.3+D44*0.7</f>
        <v>66.468571428571423</v>
      </c>
      <c r="J44" s="131">
        <f>G44*0.3+D44*0.5+F44*0.2</f>
        <v>66.468571428571423</v>
      </c>
      <c r="K44" s="122">
        <f>RANK(I44,$I$2:$I$52,0)</f>
        <v>42</v>
      </c>
      <c r="L44" s="122">
        <f>RANK(J44,$J$2:$J$52,0)</f>
        <v>43</v>
      </c>
    </row>
    <row r="45" spans="1:12" ht="15">
      <c r="A45" s="122">
        <v>25</v>
      </c>
      <c r="B45" s="122">
        <v>21839025</v>
      </c>
      <c r="C45" s="122">
        <v>0</v>
      </c>
      <c r="D45" s="131">
        <f>(C45-MIN(C$2:C$52))/(MAX(C$2:C$52)-MIN(C$2:C$52))*40+60</f>
        <v>60</v>
      </c>
      <c r="E45" s="122">
        <v>0</v>
      </c>
      <c r="F45" s="131">
        <f>(E45-MIN(E$2:E$52))/(MAX(E$2:E$52)-MIN(E$2:E$52))*40+60</f>
        <v>60</v>
      </c>
      <c r="G45" s="131">
        <v>80.869565217391298</v>
      </c>
      <c r="H45" s="131">
        <f>(G45-MIN(G$2:G$52))/(MAX(G$2:G$52)-MIN(G$2:G$52))*40+60</f>
        <v>72.917997019525529</v>
      </c>
      <c r="I45" s="131">
        <f>G45*0.3+D45*0.7</f>
        <v>66.260869565217391</v>
      </c>
      <c r="J45" s="131">
        <f>G45*0.3+D45*0.5+F45*0.2</f>
        <v>66.260869565217391</v>
      </c>
      <c r="K45" s="122">
        <f>RANK(I45,$I$2:$I$52,0)</f>
        <v>44</v>
      </c>
      <c r="L45" s="122">
        <f>RANK(J45,$J$2:$J$52,0)</f>
        <v>44</v>
      </c>
    </row>
    <row r="46" spans="1:12" ht="15">
      <c r="A46" s="122">
        <v>11</v>
      </c>
      <c r="B46" s="122">
        <v>21839011</v>
      </c>
      <c r="C46" s="122">
        <v>0</v>
      </c>
      <c r="D46" s="131">
        <f>(C46-MIN(C$2:C$52))/(MAX(C$2:C$52)-MIN(C$2:C$52))*40+60</f>
        <v>60</v>
      </c>
      <c r="E46" s="122">
        <v>0</v>
      </c>
      <c r="F46" s="131">
        <f>(E46-MIN(E$2:E$52))/(MAX(E$2:E$52)-MIN(E$2:E$52))*40+60</f>
        <v>60</v>
      </c>
      <c r="G46" s="131">
        <v>80.614678899082577</v>
      </c>
      <c r="H46" s="131">
        <f>(G46-MIN(G$2:G$52))/(MAX(G$2:G$52)-MIN(G$2:G$52))*40+60</f>
        <v>72.195572598785787</v>
      </c>
      <c r="I46" s="131">
        <f>G46*0.3+D46*0.7</f>
        <v>66.184403669724773</v>
      </c>
      <c r="J46" s="131">
        <f>G46*0.3+D46*0.5+F46*0.2</f>
        <v>66.184403669724773</v>
      </c>
      <c r="K46" s="122">
        <f>RANK(I46,$I$2:$I$52,0)</f>
        <v>45</v>
      </c>
      <c r="L46" s="122">
        <f>RANK(J46,$J$2:$J$52,0)</f>
        <v>45</v>
      </c>
    </row>
    <row r="47" spans="1:12" ht="15">
      <c r="A47" s="122">
        <v>7</v>
      </c>
      <c r="B47" s="122">
        <v>21839007</v>
      </c>
      <c r="C47" s="122">
        <v>0</v>
      </c>
      <c r="D47" s="131">
        <f>(C47-MIN(C$2:C$52))/(MAX(C$2:C$52)-MIN(C$2:C$52))*40+60</f>
        <v>60</v>
      </c>
      <c r="E47" s="122">
        <v>0</v>
      </c>
      <c r="F47" s="131">
        <f>(E47-MIN(E$2:E$52))/(MAX(E$2:E$52)-MIN(E$2:E$52))*40+60</f>
        <v>60</v>
      </c>
      <c r="G47" s="131">
        <v>80.525925925925918</v>
      </c>
      <c r="H47" s="131">
        <f>(G47-MIN(G$2:G$52))/(MAX(G$2:G$52)-MIN(G$2:G$52))*40+60</f>
        <v>71.944020002133783</v>
      </c>
      <c r="I47" s="131">
        <f>G47*0.3+D47*0.7</f>
        <v>66.157777777777767</v>
      </c>
      <c r="J47" s="131">
        <f>G47*0.3+D47*0.5+F47*0.2</f>
        <v>66.157777777777767</v>
      </c>
      <c r="K47" s="122">
        <f>RANK(I47,$I$2:$I$52,0)</f>
        <v>46</v>
      </c>
      <c r="L47" s="122">
        <f>RANK(J47,$J$2:$J$52,0)</f>
        <v>46</v>
      </c>
    </row>
    <row r="48" spans="1:12" s="62" customFormat="1" ht="15">
      <c r="A48" s="122">
        <v>16</v>
      </c>
      <c r="B48" s="122">
        <v>21839016</v>
      </c>
      <c r="C48" s="122">
        <v>0</v>
      </c>
      <c r="D48" s="131">
        <f>(C48-MIN(C$2:C$52))/(MAX(C$2:C$52)-MIN(C$2:C$52))*40+60</f>
        <v>60</v>
      </c>
      <c r="E48" s="122">
        <v>0</v>
      </c>
      <c r="F48" s="131">
        <f>(E48-MIN(E$2:E$52))/(MAX(E$2:E$52)-MIN(E$2:E$52))*40+60</f>
        <v>60</v>
      </c>
      <c r="G48" s="131">
        <v>80.306122448979579</v>
      </c>
      <c r="H48" s="131">
        <f>(G48-MIN(G$2:G$52))/(MAX(G$2:G$52)-MIN(G$2:G$52))*40+60</f>
        <v>71.321030896389743</v>
      </c>
      <c r="I48" s="131">
        <f>G48*0.3+D48*0.7</f>
        <v>66.091836734693871</v>
      </c>
      <c r="J48" s="131">
        <f>G48*0.3+D48*0.5+F48*0.2</f>
        <v>66.091836734693871</v>
      </c>
      <c r="K48" s="122">
        <f>RANK(I48,$I$2:$I$52,0)</f>
        <v>47</v>
      </c>
      <c r="L48" s="122">
        <f>RANK(J48,$J$2:$J$52,0)</f>
        <v>47</v>
      </c>
    </row>
    <row r="49" spans="1:12" ht="15">
      <c r="A49" s="122">
        <v>34</v>
      </c>
      <c r="B49" s="122">
        <v>21839034</v>
      </c>
      <c r="C49" s="122">
        <v>0</v>
      </c>
      <c r="D49" s="131">
        <f>(C49-MIN(C$2:C$52))/(MAX(C$2:C$52)-MIN(C$2:C$52))*40+60</f>
        <v>60</v>
      </c>
      <c r="E49" s="122">
        <v>0</v>
      </c>
      <c r="F49" s="131">
        <f>(E49-MIN(E$2:E$52))/(MAX(E$2:E$52)-MIN(E$2:E$52))*40+60</f>
        <v>60</v>
      </c>
      <c r="G49" s="131">
        <v>80.085714285714289</v>
      </c>
      <c r="H49" s="131">
        <f>(G49-MIN(G$2:G$52))/(MAX(G$2:G$52)-MIN(G$2:G$52))*40+60</f>
        <v>70.696327927906438</v>
      </c>
      <c r="I49" s="131">
        <f>G49*0.3+D49*0.7</f>
        <v>66.025714285714287</v>
      </c>
      <c r="J49" s="131">
        <f>G49*0.3+D49*0.5+F49*0.2</f>
        <v>66.025714285714287</v>
      </c>
      <c r="K49" s="122">
        <f>RANK(I49,$I$2:$I$52,0)</f>
        <v>48</v>
      </c>
      <c r="L49" s="122">
        <f>RANK(J49,$J$2:$J$52,0)</f>
        <v>48</v>
      </c>
    </row>
    <row r="50" spans="1:12" s="62" customFormat="1" ht="15">
      <c r="A50" s="122">
        <v>1</v>
      </c>
      <c r="B50" s="122">
        <v>21839001</v>
      </c>
      <c r="C50" s="122">
        <v>0</v>
      </c>
      <c r="D50" s="131">
        <f>(C50-MIN(C$2:C$52))/(MAX(C$2:C$52)-MIN(C$2:C$52))*40+60</f>
        <v>60</v>
      </c>
      <c r="E50" s="122">
        <v>0</v>
      </c>
      <c r="F50" s="131">
        <f>(E50-MIN(E$2:E$52))/(MAX(E$2:E$52)-MIN(E$2:E$52))*40+60</f>
        <v>60</v>
      </c>
      <c r="G50" s="131">
        <v>79.821052631578937</v>
      </c>
      <c r="H50" s="131">
        <f>(G50-MIN(G$2:G$52))/(MAX(G$2:G$52)-MIN(G$2:G$52))*40+60</f>
        <v>69.946197267895215</v>
      </c>
      <c r="I50" s="131">
        <f>G50*0.3+D50*0.7</f>
        <v>65.946315789473687</v>
      </c>
      <c r="J50" s="131">
        <f>G50*0.3+D50*0.5+F50*0.2</f>
        <v>65.946315789473687</v>
      </c>
      <c r="K50" s="122">
        <f>RANK(I50,$I$2:$I$52,0)</f>
        <v>49</v>
      </c>
      <c r="L50" s="122">
        <f>RANK(J50,$J$2:$J$52,0)</f>
        <v>49</v>
      </c>
    </row>
    <row r="51" spans="1:12" ht="15">
      <c r="A51" s="122">
        <v>12</v>
      </c>
      <c r="B51" s="122">
        <v>21839012</v>
      </c>
      <c r="C51" s="122">
        <v>0</v>
      </c>
      <c r="D51" s="131">
        <f>(C51-MIN(C$2:C$52))/(MAX(C$2:C$52)-MIN(C$2:C$52))*40+60</f>
        <v>60</v>
      </c>
      <c r="E51" s="122">
        <v>0</v>
      </c>
      <c r="F51" s="131">
        <f>(E51-MIN(E$2:E$52))/(MAX(E$2:E$52)-MIN(E$2:E$52))*40+60</f>
        <v>60</v>
      </c>
      <c r="G51" s="131">
        <v>78.461538461538467</v>
      </c>
      <c r="H51" s="131">
        <f>(G51-MIN(G$2:G$52))/(MAX(G$2:G$52)-MIN(G$2:G$52))*40+60</f>
        <v>66.092925568982864</v>
      </c>
      <c r="I51" s="131">
        <f>G51*0.3+D51*0.7</f>
        <v>65.538461538461547</v>
      </c>
      <c r="J51" s="131">
        <f>G51*0.3+D51*0.5+F51*0.2</f>
        <v>65.538461538461547</v>
      </c>
      <c r="K51" s="122">
        <f>RANK(I51,$I$2:$I$52,0)</f>
        <v>50</v>
      </c>
      <c r="L51" s="122">
        <f>RANK(J51,$J$2:$J$52,0)</f>
        <v>50</v>
      </c>
    </row>
    <row r="52" spans="1:12" s="62" customFormat="1" ht="15">
      <c r="A52" s="122">
        <v>36</v>
      </c>
      <c r="B52" s="122">
        <v>21839036</v>
      </c>
      <c r="C52" s="122">
        <v>0</v>
      </c>
      <c r="D52" s="131">
        <f>(C52-MIN(C$2:C$52))/(MAX(C$2:C$52)-MIN(C$2:C$52))*40+60</f>
        <v>60</v>
      </c>
      <c r="E52" s="122">
        <v>0</v>
      </c>
      <c r="F52" s="131">
        <f>(E52-MIN(E$2:E$52))/(MAX(E$2:E$52)-MIN(E$2:E$52))*40+60</f>
        <v>60</v>
      </c>
      <c r="G52" s="131">
        <v>76.311827956989248</v>
      </c>
      <c r="H52" s="131">
        <f>(G52-MIN(G$2:G$52))/(MAX(G$2:G$52)-MIN(G$2:G$52))*40+60</f>
        <v>60</v>
      </c>
      <c r="I52" s="131">
        <f>G52*0.3+D52*0.7</f>
        <v>64.893548387096772</v>
      </c>
      <c r="J52" s="131">
        <f>G52*0.3+D52*0.5+F52*0.2</f>
        <v>64.893548387096772</v>
      </c>
      <c r="K52" s="122">
        <f>RANK(I52,$I$2:$I$52,0)</f>
        <v>51</v>
      </c>
      <c r="L52" s="122">
        <f>RANK(J52,$J$2:$J$52,0)</f>
        <v>51</v>
      </c>
    </row>
    <row r="53" spans="1:12">
      <c r="A53" s="89"/>
      <c r="B53" s="89"/>
      <c r="C53" s="89"/>
      <c r="D53" s="89"/>
      <c r="E53" s="89"/>
      <c r="F53" s="89"/>
      <c r="G53" s="89"/>
      <c r="H53" s="89"/>
      <c r="I53" s="89"/>
      <c r="J53" s="89"/>
      <c r="K53" s="89"/>
      <c r="L53" s="89"/>
    </row>
    <row r="54" spans="1:12" ht="15">
      <c r="A54" s="1" t="s">
        <v>395</v>
      </c>
      <c r="B54" s="1"/>
      <c r="C54" s="1"/>
      <c r="D54" s="1"/>
      <c r="E54" s="1"/>
    </row>
    <row r="55" spans="1:12" ht="15">
      <c r="A55" s="1" t="s">
        <v>396</v>
      </c>
      <c r="B55" s="1"/>
      <c r="C55" s="1"/>
      <c r="D55" s="1"/>
      <c r="E55" s="1"/>
    </row>
    <row r="56" spans="1:12" ht="15">
      <c r="A56" s="1" t="s">
        <v>381</v>
      </c>
      <c r="B56" s="1"/>
      <c r="C56" s="1"/>
      <c r="D56" s="1"/>
      <c r="E56" s="1"/>
    </row>
    <row r="57" spans="1:12" ht="15">
      <c r="A57" s="1" t="s">
        <v>382</v>
      </c>
      <c r="B57" s="1"/>
      <c r="C57" s="1"/>
      <c r="D57" s="1"/>
      <c r="E57" s="1"/>
    </row>
    <row r="58" spans="1:12" ht="15">
      <c r="A58" s="1"/>
      <c r="B58" s="1"/>
      <c r="C58" s="1"/>
      <c r="D58" s="1"/>
      <c r="E58" s="1"/>
    </row>
  </sheetData>
  <sortState ref="A2:L52">
    <sortCondition ref="L2:L52"/>
  </sortState>
  <phoneticPr fontId="2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
  <sheetViews>
    <sheetView zoomScale="115" zoomScaleNormal="115" workbookViewId="0">
      <selection activeCell="D21" sqref="D21"/>
    </sheetView>
  </sheetViews>
  <sheetFormatPr defaultColWidth="9" defaultRowHeight="15"/>
  <cols>
    <col min="1" max="1" width="9" style="134"/>
    <col min="2" max="2" width="11.125" style="1" customWidth="1"/>
    <col min="3" max="3" width="74.25" style="2" customWidth="1"/>
    <col min="4" max="4" width="11.125" style="1" customWidth="1"/>
    <col min="5" max="5" width="9" style="1"/>
    <col min="6" max="6" width="20.5" style="2" customWidth="1"/>
    <col min="7" max="7" width="19.625" style="1" customWidth="1"/>
    <col min="8" max="8" width="9" style="1"/>
    <col min="9" max="9" width="45.125" style="1" customWidth="1"/>
    <col min="10" max="10" width="55.5" style="1" customWidth="1"/>
    <col min="11" max="16384" width="9" style="1"/>
  </cols>
  <sheetData>
    <row r="1" spans="1:10" ht="21" customHeight="1">
      <c r="A1" s="73" t="s">
        <v>292</v>
      </c>
      <c r="B1" s="3" t="s">
        <v>21</v>
      </c>
      <c r="C1" s="5" t="s">
        <v>22</v>
      </c>
      <c r="D1" s="3" t="s">
        <v>23</v>
      </c>
      <c r="E1" s="3" t="s">
        <v>24</v>
      </c>
      <c r="F1" s="3" t="s">
        <v>25</v>
      </c>
      <c r="G1" s="3" t="s">
        <v>26</v>
      </c>
      <c r="I1" s="11" t="s">
        <v>27</v>
      </c>
    </row>
    <row r="2" spans="1:10" ht="29.25" customHeight="1">
      <c r="A2" s="148">
        <v>1</v>
      </c>
      <c r="B2" s="145">
        <v>21739004</v>
      </c>
      <c r="C2" s="112" t="s">
        <v>133</v>
      </c>
      <c r="D2" s="93">
        <v>2</v>
      </c>
      <c r="E2" s="145">
        <v>7</v>
      </c>
      <c r="F2" s="92" t="s">
        <v>45</v>
      </c>
      <c r="G2" s="93"/>
      <c r="I2" s="70" t="s">
        <v>359</v>
      </c>
      <c r="J2" s="15" t="s">
        <v>134</v>
      </c>
    </row>
    <row r="3" spans="1:10">
      <c r="A3" s="148"/>
      <c r="B3" s="145"/>
      <c r="C3" s="112" t="s">
        <v>135</v>
      </c>
      <c r="D3" s="93">
        <v>5</v>
      </c>
      <c r="E3" s="145"/>
      <c r="F3" s="92" t="s">
        <v>41</v>
      </c>
      <c r="G3" s="93"/>
    </row>
    <row r="4" spans="1:10" s="6" customFormat="1">
      <c r="A4" s="122">
        <v>2</v>
      </c>
      <c r="B4" s="93">
        <v>21739029</v>
      </c>
      <c r="C4" s="94" t="s">
        <v>136</v>
      </c>
      <c r="D4" s="93">
        <v>5</v>
      </c>
      <c r="E4" s="93">
        <v>5</v>
      </c>
      <c r="F4" s="103" t="s">
        <v>137</v>
      </c>
      <c r="G4" s="93"/>
    </row>
    <row r="5" spans="1:10" s="6" customFormat="1">
      <c r="A5" s="122">
        <v>3</v>
      </c>
      <c r="B5" s="93">
        <v>21739013</v>
      </c>
      <c r="C5" s="96" t="s">
        <v>138</v>
      </c>
      <c r="D5" s="93">
        <v>5</v>
      </c>
      <c r="E5" s="93">
        <v>5</v>
      </c>
      <c r="F5" s="103" t="s">
        <v>139</v>
      </c>
      <c r="G5" s="93"/>
    </row>
    <row r="6" spans="1:10" s="6" customFormat="1" ht="45">
      <c r="A6" s="148">
        <v>4</v>
      </c>
      <c r="B6" s="145">
        <v>21739017</v>
      </c>
      <c r="C6" s="99" t="s">
        <v>140</v>
      </c>
      <c r="D6" s="93">
        <v>50</v>
      </c>
      <c r="E6" s="145">
        <f>D6+D7</f>
        <v>55</v>
      </c>
      <c r="F6" s="127" t="s">
        <v>141</v>
      </c>
      <c r="G6" s="93"/>
    </row>
    <row r="7" spans="1:10" s="6" customFormat="1" ht="45">
      <c r="A7" s="148"/>
      <c r="B7" s="145"/>
      <c r="C7" s="99" t="s">
        <v>142</v>
      </c>
      <c r="D7" s="93">
        <v>5</v>
      </c>
      <c r="E7" s="145"/>
      <c r="F7" s="103" t="s">
        <v>143</v>
      </c>
      <c r="G7" s="93"/>
    </row>
    <row r="8" spans="1:10" s="6" customFormat="1" ht="45">
      <c r="A8" s="148">
        <v>5</v>
      </c>
      <c r="B8" s="145">
        <v>21739033</v>
      </c>
      <c r="C8" s="99" t="s">
        <v>275</v>
      </c>
      <c r="D8" s="93">
        <v>45</v>
      </c>
      <c r="E8" s="145">
        <v>50</v>
      </c>
      <c r="F8" s="103" t="s">
        <v>144</v>
      </c>
      <c r="G8" s="115" t="s">
        <v>363</v>
      </c>
    </row>
    <row r="9" spans="1:10" s="6" customFormat="1" ht="30">
      <c r="A9" s="148"/>
      <c r="B9" s="145"/>
      <c r="C9" s="99" t="s">
        <v>145</v>
      </c>
      <c r="D9" s="93">
        <v>5</v>
      </c>
      <c r="E9" s="145"/>
      <c r="F9" s="93" t="s">
        <v>146</v>
      </c>
      <c r="G9" s="93"/>
    </row>
    <row r="10" spans="1:10" s="6" customFormat="1">
      <c r="A10" s="122">
        <v>6</v>
      </c>
      <c r="B10" s="93">
        <v>21739025</v>
      </c>
      <c r="C10" s="96" t="s">
        <v>147</v>
      </c>
      <c r="D10" s="93">
        <v>5</v>
      </c>
      <c r="E10" s="93">
        <v>5</v>
      </c>
      <c r="F10" s="103" t="s">
        <v>148</v>
      </c>
      <c r="G10" s="93"/>
    </row>
    <row r="11" spans="1:10" s="6" customFormat="1">
      <c r="A11" s="122">
        <v>7</v>
      </c>
      <c r="B11" s="93">
        <v>21739003</v>
      </c>
      <c r="C11" s="94" t="s">
        <v>149</v>
      </c>
      <c r="D11" s="93">
        <v>5</v>
      </c>
      <c r="E11" s="93">
        <v>5</v>
      </c>
      <c r="F11" s="93" t="s">
        <v>146</v>
      </c>
      <c r="G11" s="93"/>
    </row>
    <row r="12" spans="1:10" s="6" customFormat="1">
      <c r="A12" s="148">
        <v>8</v>
      </c>
      <c r="B12" s="145">
        <v>21739032</v>
      </c>
      <c r="C12" s="94" t="s">
        <v>150</v>
      </c>
      <c r="D12" s="93">
        <v>2</v>
      </c>
      <c r="E12" s="145">
        <v>7</v>
      </c>
      <c r="F12" s="103" t="s">
        <v>45</v>
      </c>
      <c r="G12" s="93"/>
    </row>
    <row r="13" spans="1:10" ht="28.5">
      <c r="A13" s="148"/>
      <c r="B13" s="145"/>
      <c r="C13" s="99" t="s">
        <v>151</v>
      </c>
      <c r="D13" s="93">
        <v>5</v>
      </c>
      <c r="E13" s="145"/>
      <c r="F13" s="103" t="s">
        <v>45</v>
      </c>
      <c r="G13" s="93"/>
    </row>
    <row r="14" spans="1:10">
      <c r="A14" s="148">
        <v>9</v>
      </c>
      <c r="B14" s="145">
        <v>21739016</v>
      </c>
      <c r="C14" s="95" t="s">
        <v>152</v>
      </c>
      <c r="D14" s="93">
        <v>5</v>
      </c>
      <c r="E14" s="145">
        <v>7</v>
      </c>
      <c r="F14" s="106" t="s">
        <v>273</v>
      </c>
      <c r="G14" s="132"/>
    </row>
    <row r="15" spans="1:10">
      <c r="A15" s="148"/>
      <c r="B15" s="145"/>
      <c r="C15" s="95" t="s">
        <v>153</v>
      </c>
      <c r="D15" s="93">
        <v>2</v>
      </c>
      <c r="E15" s="145"/>
      <c r="F15" s="106" t="s">
        <v>274</v>
      </c>
      <c r="G15" s="93"/>
    </row>
    <row r="16" spans="1:10">
      <c r="A16" s="122">
        <v>10</v>
      </c>
      <c r="B16" s="93">
        <v>21739024</v>
      </c>
      <c r="C16" s="109" t="s">
        <v>409</v>
      </c>
      <c r="D16" s="93">
        <v>2</v>
      </c>
      <c r="E16" s="93">
        <v>2</v>
      </c>
      <c r="F16" s="93" t="s">
        <v>368</v>
      </c>
      <c r="G16" s="93"/>
    </row>
  </sheetData>
  <mergeCells count="15">
    <mergeCell ref="A2:A3"/>
    <mergeCell ref="A6:A7"/>
    <mergeCell ref="A8:A9"/>
    <mergeCell ref="A12:A13"/>
    <mergeCell ref="A14:A15"/>
    <mergeCell ref="B2:B3"/>
    <mergeCell ref="B6:B7"/>
    <mergeCell ref="B8:B9"/>
    <mergeCell ref="B12:B13"/>
    <mergeCell ref="B14:B15"/>
    <mergeCell ref="E14:E15"/>
    <mergeCell ref="E12:E13"/>
    <mergeCell ref="E2:E3"/>
    <mergeCell ref="E6:E7"/>
    <mergeCell ref="E8:E9"/>
  </mergeCells>
  <phoneticPr fontId="21"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3"/>
  <sheetViews>
    <sheetView topLeftCell="A10" zoomScale="115" zoomScaleNormal="115" workbookViewId="0">
      <selection activeCell="D42" sqref="D42"/>
    </sheetView>
  </sheetViews>
  <sheetFormatPr defaultColWidth="9" defaultRowHeight="15"/>
  <cols>
    <col min="1" max="1" width="9" style="134"/>
    <col min="2" max="2" width="11.125" style="1" customWidth="1"/>
    <col min="3" max="3" width="9" style="1"/>
    <col min="4" max="4" width="72.125" style="2" customWidth="1"/>
    <col min="5" max="5" width="11.125" style="25" customWidth="1"/>
    <col min="6" max="6" width="9" style="25"/>
    <col min="7" max="7" width="20.5" style="2" customWidth="1"/>
    <col min="8" max="8" width="19.625" style="1" customWidth="1"/>
    <col min="9" max="16384" width="9" style="1"/>
  </cols>
  <sheetData>
    <row r="1" spans="1:8" ht="21" customHeight="1">
      <c r="A1" s="73" t="s">
        <v>292</v>
      </c>
      <c r="B1" s="3" t="s">
        <v>21</v>
      </c>
      <c r="C1" s="4" t="s">
        <v>46</v>
      </c>
      <c r="D1" s="5" t="s">
        <v>22</v>
      </c>
      <c r="E1" s="3" t="s">
        <v>23</v>
      </c>
      <c r="F1" s="3" t="s">
        <v>24</v>
      </c>
      <c r="G1" s="3" t="s">
        <v>25</v>
      </c>
      <c r="H1" s="3" t="s">
        <v>26</v>
      </c>
    </row>
    <row r="2" spans="1:8" s="6" customFormat="1">
      <c r="A2" s="148">
        <v>1</v>
      </c>
      <c r="B2" s="145">
        <v>21739029</v>
      </c>
      <c r="C2" s="147" t="s">
        <v>50</v>
      </c>
      <c r="D2" s="99" t="s">
        <v>287</v>
      </c>
      <c r="E2" s="93">
        <v>0.25</v>
      </c>
      <c r="F2" s="145">
        <v>0.25</v>
      </c>
      <c r="G2" s="106" t="s">
        <v>288</v>
      </c>
      <c r="H2" s="93"/>
    </row>
    <row r="3" spans="1:8">
      <c r="A3" s="148"/>
      <c r="B3" s="145"/>
      <c r="C3" s="147"/>
      <c r="D3" s="94" t="s">
        <v>154</v>
      </c>
      <c r="E3" s="91">
        <v>0</v>
      </c>
      <c r="F3" s="145"/>
      <c r="G3" s="93"/>
      <c r="H3" s="104" t="s">
        <v>289</v>
      </c>
    </row>
    <row r="4" spans="1:8">
      <c r="A4" s="148">
        <v>2</v>
      </c>
      <c r="B4" s="145">
        <v>21739013</v>
      </c>
      <c r="C4" s="92" t="s">
        <v>47</v>
      </c>
      <c r="D4" s="95" t="s">
        <v>403</v>
      </c>
      <c r="E4" s="93">
        <v>1</v>
      </c>
      <c r="F4" s="145">
        <v>4</v>
      </c>
      <c r="G4" s="93" t="s">
        <v>49</v>
      </c>
      <c r="H4" s="93"/>
    </row>
    <row r="5" spans="1:8">
      <c r="A5" s="148"/>
      <c r="B5" s="145"/>
      <c r="C5" s="147" t="s">
        <v>58</v>
      </c>
      <c r="D5" s="96" t="s">
        <v>155</v>
      </c>
      <c r="E5" s="145">
        <v>3</v>
      </c>
      <c r="F5" s="145"/>
      <c r="G5" s="93" t="s">
        <v>60</v>
      </c>
      <c r="H5" s="93"/>
    </row>
    <row r="6" spans="1:8">
      <c r="A6" s="148"/>
      <c r="B6" s="145"/>
      <c r="C6" s="147"/>
      <c r="D6" s="96" t="s">
        <v>156</v>
      </c>
      <c r="E6" s="145"/>
      <c r="F6" s="145"/>
      <c r="G6" s="93" t="s">
        <v>60</v>
      </c>
      <c r="H6" s="93"/>
    </row>
    <row r="7" spans="1:8">
      <c r="A7" s="148"/>
      <c r="B7" s="145"/>
      <c r="C7" s="147" t="s">
        <v>50</v>
      </c>
      <c r="D7" s="95" t="s">
        <v>157</v>
      </c>
      <c r="E7" s="138">
        <v>0</v>
      </c>
      <c r="F7" s="145"/>
      <c r="G7" s="106"/>
      <c r="H7" s="104" t="s">
        <v>282</v>
      </c>
    </row>
    <row r="8" spans="1:8" ht="43.5">
      <c r="A8" s="148"/>
      <c r="B8" s="145"/>
      <c r="C8" s="147"/>
      <c r="D8" s="99" t="s">
        <v>158</v>
      </c>
      <c r="E8" s="138">
        <v>0</v>
      </c>
      <c r="F8" s="145"/>
      <c r="G8" s="93"/>
      <c r="H8" s="104" t="s">
        <v>404</v>
      </c>
    </row>
    <row r="9" spans="1:8">
      <c r="A9" s="148"/>
      <c r="B9" s="145"/>
      <c r="C9" s="147"/>
      <c r="D9" s="99" t="s">
        <v>161</v>
      </c>
      <c r="E9" s="138">
        <v>0</v>
      </c>
      <c r="F9" s="145"/>
      <c r="G9" s="93"/>
      <c r="H9" s="104" t="s">
        <v>404</v>
      </c>
    </row>
    <row r="10" spans="1:8">
      <c r="A10" s="148"/>
      <c r="B10" s="145"/>
      <c r="C10" s="147"/>
      <c r="D10" s="95" t="s">
        <v>159</v>
      </c>
      <c r="E10" s="91">
        <v>0</v>
      </c>
      <c r="F10" s="145"/>
      <c r="G10" s="93"/>
      <c r="H10" s="104" t="s">
        <v>289</v>
      </c>
    </row>
    <row r="11" spans="1:8">
      <c r="A11" s="148"/>
      <c r="B11" s="145"/>
      <c r="C11" s="147"/>
      <c r="D11" s="95" t="s">
        <v>160</v>
      </c>
      <c r="E11" s="91">
        <v>0</v>
      </c>
      <c r="F11" s="145"/>
      <c r="G11" s="93"/>
      <c r="H11" s="104" t="s">
        <v>289</v>
      </c>
    </row>
    <row r="12" spans="1:8" ht="30">
      <c r="A12" s="148"/>
      <c r="B12" s="145"/>
      <c r="C12" s="147"/>
      <c r="D12" s="99" t="s">
        <v>162</v>
      </c>
      <c r="E12" s="91">
        <v>0</v>
      </c>
      <c r="F12" s="145"/>
      <c r="G12" s="93"/>
      <c r="H12" s="104" t="s">
        <v>289</v>
      </c>
    </row>
    <row r="13" spans="1:8">
      <c r="A13" s="122">
        <v>3</v>
      </c>
      <c r="B13" s="93">
        <v>21739017</v>
      </c>
      <c r="C13" s="92" t="s">
        <v>47</v>
      </c>
      <c r="D13" s="94" t="s">
        <v>163</v>
      </c>
      <c r="E13" s="93">
        <v>3</v>
      </c>
      <c r="F13" s="93">
        <v>3</v>
      </c>
      <c r="G13" s="93" t="s">
        <v>49</v>
      </c>
      <c r="H13" s="93"/>
    </row>
    <row r="14" spans="1:8">
      <c r="A14" s="148">
        <v>4</v>
      </c>
      <c r="B14" s="145">
        <v>21739025</v>
      </c>
      <c r="C14" s="147" t="s">
        <v>47</v>
      </c>
      <c r="D14" s="95" t="s">
        <v>164</v>
      </c>
      <c r="E14" s="145">
        <v>4</v>
      </c>
      <c r="F14" s="145">
        <v>5.6</v>
      </c>
      <c r="G14" s="103" t="s">
        <v>49</v>
      </c>
      <c r="H14" s="93"/>
    </row>
    <row r="15" spans="1:8">
      <c r="A15" s="148"/>
      <c r="B15" s="145"/>
      <c r="C15" s="147"/>
      <c r="D15" s="95" t="s">
        <v>165</v>
      </c>
      <c r="E15" s="145"/>
      <c r="F15" s="145"/>
      <c r="G15" s="93"/>
      <c r="H15" s="104" t="s">
        <v>61</v>
      </c>
    </row>
    <row r="16" spans="1:8">
      <c r="A16" s="148"/>
      <c r="B16" s="145"/>
      <c r="C16" s="92" t="s">
        <v>58</v>
      </c>
      <c r="D16" s="95" t="s">
        <v>166</v>
      </c>
      <c r="E16" s="93">
        <v>1.6</v>
      </c>
      <c r="F16" s="145"/>
      <c r="G16" s="103" t="s">
        <v>60</v>
      </c>
      <c r="H16" s="93"/>
    </row>
    <row r="17" spans="1:8">
      <c r="A17" s="148">
        <v>5</v>
      </c>
      <c r="B17" s="145">
        <v>21739012</v>
      </c>
      <c r="C17" s="92" t="s">
        <v>47</v>
      </c>
      <c r="D17" s="111" t="s">
        <v>406</v>
      </c>
      <c r="E17" s="93">
        <v>3</v>
      </c>
      <c r="F17" s="145">
        <v>6</v>
      </c>
      <c r="G17" s="103" t="s">
        <v>167</v>
      </c>
      <c r="H17" s="137" t="s">
        <v>405</v>
      </c>
    </row>
    <row r="18" spans="1:8">
      <c r="A18" s="148"/>
      <c r="B18" s="145"/>
      <c r="C18" s="92" t="s">
        <v>58</v>
      </c>
      <c r="D18" s="94" t="s">
        <v>168</v>
      </c>
      <c r="E18" s="93">
        <v>3</v>
      </c>
      <c r="F18" s="145"/>
      <c r="G18" s="93" t="s">
        <v>60</v>
      </c>
      <c r="H18" s="93"/>
    </row>
    <row r="19" spans="1:8">
      <c r="A19" s="148"/>
      <c r="B19" s="145"/>
      <c r="C19" s="147" t="s">
        <v>50</v>
      </c>
      <c r="D19" s="95" t="s">
        <v>169</v>
      </c>
      <c r="E19" s="91">
        <v>0</v>
      </c>
      <c r="F19" s="145"/>
      <c r="G19" s="103" t="s">
        <v>170</v>
      </c>
      <c r="H19" s="104" t="s">
        <v>284</v>
      </c>
    </row>
    <row r="20" spans="1:8">
      <c r="A20" s="148"/>
      <c r="B20" s="145"/>
      <c r="C20" s="147"/>
      <c r="D20" s="94" t="s">
        <v>171</v>
      </c>
      <c r="E20" s="138">
        <v>0</v>
      </c>
      <c r="F20" s="145"/>
      <c r="G20" s="103"/>
      <c r="H20" s="104" t="s">
        <v>404</v>
      </c>
    </row>
    <row r="21" spans="1:8">
      <c r="A21" s="148">
        <v>6</v>
      </c>
      <c r="B21" s="145">
        <v>21739003</v>
      </c>
      <c r="C21" s="92" t="s">
        <v>47</v>
      </c>
      <c r="D21" s="111" t="s">
        <v>291</v>
      </c>
      <c r="E21" s="93">
        <v>3</v>
      </c>
      <c r="F21" s="145">
        <v>5</v>
      </c>
      <c r="G21" s="103" t="s">
        <v>49</v>
      </c>
      <c r="H21" s="93"/>
    </row>
    <row r="22" spans="1:8">
      <c r="A22" s="148"/>
      <c r="B22" s="145"/>
      <c r="C22" s="92" t="s">
        <v>58</v>
      </c>
      <c r="D22" s="94" t="s">
        <v>172</v>
      </c>
      <c r="E22" s="93">
        <v>2</v>
      </c>
      <c r="F22" s="145"/>
      <c r="G22" s="93" t="s">
        <v>60</v>
      </c>
      <c r="H22" s="93"/>
    </row>
    <row r="23" spans="1:8">
      <c r="A23" s="148"/>
      <c r="B23" s="145"/>
      <c r="C23" s="92" t="s">
        <v>50</v>
      </c>
      <c r="D23" s="94" t="s">
        <v>173</v>
      </c>
      <c r="E23" s="91">
        <v>0</v>
      </c>
      <c r="F23" s="145"/>
      <c r="G23" s="91"/>
      <c r="H23" s="104" t="s">
        <v>289</v>
      </c>
    </row>
    <row r="24" spans="1:8">
      <c r="A24" s="148">
        <v>7</v>
      </c>
      <c r="B24" s="145">
        <v>21739032</v>
      </c>
      <c r="C24" s="92" t="s">
        <v>58</v>
      </c>
      <c r="D24" s="94" t="s">
        <v>174</v>
      </c>
      <c r="E24" s="93">
        <v>2.4</v>
      </c>
      <c r="F24" s="145">
        <v>2.65</v>
      </c>
      <c r="G24" s="103" t="s">
        <v>60</v>
      </c>
      <c r="H24" s="93"/>
    </row>
    <row r="25" spans="1:8">
      <c r="A25" s="148"/>
      <c r="B25" s="145"/>
      <c r="C25" s="147" t="s">
        <v>50</v>
      </c>
      <c r="D25" s="95" t="s">
        <v>175</v>
      </c>
      <c r="E25" s="93">
        <v>0.25</v>
      </c>
      <c r="F25" s="145"/>
      <c r="G25" s="103" t="s">
        <v>49</v>
      </c>
      <c r="H25" s="93"/>
    </row>
    <row r="26" spans="1:8">
      <c r="A26" s="148"/>
      <c r="B26" s="145"/>
      <c r="C26" s="147"/>
      <c r="D26" s="95" t="s">
        <v>176</v>
      </c>
      <c r="E26" s="91">
        <v>0</v>
      </c>
      <c r="F26" s="145"/>
      <c r="G26" s="93"/>
      <c r="H26" s="104" t="s">
        <v>61</v>
      </c>
    </row>
    <row r="27" spans="1:8">
      <c r="A27" s="148"/>
      <c r="B27" s="145"/>
      <c r="C27" s="147"/>
      <c r="D27" s="95" t="s">
        <v>177</v>
      </c>
      <c r="E27" s="91">
        <v>0</v>
      </c>
      <c r="F27" s="145"/>
      <c r="G27" s="93"/>
      <c r="H27" s="104" t="s">
        <v>61</v>
      </c>
    </row>
    <row r="28" spans="1:8">
      <c r="A28" s="148"/>
      <c r="B28" s="145"/>
      <c r="C28" s="147"/>
      <c r="D28" s="94" t="s">
        <v>178</v>
      </c>
      <c r="E28" s="138">
        <v>0</v>
      </c>
      <c r="F28" s="145"/>
      <c r="G28" s="93"/>
      <c r="H28" s="104" t="s">
        <v>289</v>
      </c>
    </row>
    <row r="29" spans="1:8">
      <c r="A29" s="148">
        <v>8</v>
      </c>
      <c r="B29" s="145">
        <v>21739016</v>
      </c>
      <c r="C29" s="92" t="s">
        <v>47</v>
      </c>
      <c r="D29" s="96" t="s">
        <v>179</v>
      </c>
      <c r="E29" s="93">
        <v>3</v>
      </c>
      <c r="F29" s="145">
        <v>3.8</v>
      </c>
      <c r="G29" s="103" t="s">
        <v>49</v>
      </c>
      <c r="H29" s="93"/>
    </row>
    <row r="30" spans="1:8">
      <c r="A30" s="148"/>
      <c r="B30" s="145"/>
      <c r="C30" s="147" t="s">
        <v>58</v>
      </c>
      <c r="D30" s="130" t="s">
        <v>290</v>
      </c>
      <c r="E30" s="93">
        <v>0.8</v>
      </c>
      <c r="F30" s="145"/>
      <c r="G30" s="106" t="s">
        <v>279</v>
      </c>
      <c r="H30" s="93"/>
    </row>
    <row r="31" spans="1:8">
      <c r="A31" s="148"/>
      <c r="B31" s="145"/>
      <c r="C31" s="147"/>
      <c r="D31" s="96" t="s">
        <v>180</v>
      </c>
      <c r="E31" s="93">
        <v>0</v>
      </c>
      <c r="F31" s="145"/>
      <c r="G31" s="93"/>
      <c r="H31" s="104" t="s">
        <v>289</v>
      </c>
    </row>
    <row r="32" spans="1:8">
      <c r="A32" s="148">
        <v>9</v>
      </c>
      <c r="B32" s="152">
        <v>21739024</v>
      </c>
      <c r="C32" s="152" t="s">
        <v>50</v>
      </c>
      <c r="D32" s="111" t="s">
        <v>181</v>
      </c>
      <c r="E32" s="91">
        <v>0</v>
      </c>
      <c r="F32" s="154">
        <v>0</v>
      </c>
      <c r="G32" s="93"/>
      <c r="H32" s="104" t="s">
        <v>289</v>
      </c>
    </row>
    <row r="33" spans="1:8">
      <c r="A33" s="148"/>
      <c r="B33" s="152"/>
      <c r="C33" s="152"/>
      <c r="D33" s="98" t="s">
        <v>182</v>
      </c>
      <c r="E33" s="91">
        <v>0</v>
      </c>
      <c r="F33" s="154"/>
      <c r="G33" s="93"/>
      <c r="H33" s="104" t="s">
        <v>289</v>
      </c>
    </row>
  </sheetData>
  <mergeCells count="34">
    <mergeCell ref="E5:E6"/>
    <mergeCell ref="E14:E15"/>
    <mergeCell ref="F2:F3"/>
    <mergeCell ref="F32:F33"/>
    <mergeCell ref="F4:F12"/>
    <mergeCell ref="F14:F16"/>
    <mergeCell ref="F17:F20"/>
    <mergeCell ref="F21:F23"/>
    <mergeCell ref="F24:F28"/>
    <mergeCell ref="F29:F31"/>
    <mergeCell ref="A2:A3"/>
    <mergeCell ref="A4:A12"/>
    <mergeCell ref="A14:A16"/>
    <mergeCell ref="A17:A20"/>
    <mergeCell ref="A21:A23"/>
    <mergeCell ref="A24:A28"/>
    <mergeCell ref="A29:A31"/>
    <mergeCell ref="A32:A33"/>
    <mergeCell ref="B32:B33"/>
    <mergeCell ref="C2:C3"/>
    <mergeCell ref="C5:C6"/>
    <mergeCell ref="C7:C12"/>
    <mergeCell ref="C14:C15"/>
    <mergeCell ref="C19:C20"/>
    <mergeCell ref="C25:C28"/>
    <mergeCell ref="C30:C31"/>
    <mergeCell ref="C32:C33"/>
    <mergeCell ref="B2:B3"/>
    <mergeCell ref="B4:B12"/>
    <mergeCell ref="B14:B16"/>
    <mergeCell ref="B17:B20"/>
    <mergeCell ref="B21:B23"/>
    <mergeCell ref="B24:B28"/>
    <mergeCell ref="B29:B31"/>
  </mergeCells>
  <phoneticPr fontId="2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24729-20A4-4108-9F52-FAB1F28DFD5B}">
  <dimension ref="A1:I18"/>
  <sheetViews>
    <sheetView workbookViewId="0">
      <selection activeCell="A11" sqref="A11:XFD11"/>
    </sheetView>
  </sheetViews>
  <sheetFormatPr defaultRowHeight="15"/>
  <cols>
    <col min="1" max="1" width="9.5" style="1" bestFit="1" customWidth="1"/>
    <col min="2" max="9" width="9.125" style="1" bestFit="1" customWidth="1"/>
    <col min="10" max="16384" width="9" style="1"/>
  </cols>
  <sheetData>
    <row r="1" spans="1:9" ht="15.75">
      <c r="A1" s="76" t="s">
        <v>369</v>
      </c>
      <c r="B1" s="77" t="s">
        <v>370</v>
      </c>
      <c r="C1" s="78" t="s">
        <v>372</v>
      </c>
      <c r="D1" s="76" t="s">
        <v>371</v>
      </c>
      <c r="E1" s="77" t="s">
        <v>373</v>
      </c>
      <c r="F1" s="78" t="s">
        <v>374</v>
      </c>
      <c r="G1" s="77" t="s">
        <v>375</v>
      </c>
      <c r="H1" s="77" t="s">
        <v>376</v>
      </c>
      <c r="I1" s="79" t="s">
        <v>377</v>
      </c>
    </row>
    <row r="2" spans="1:9">
      <c r="A2" s="16">
        <v>21739004</v>
      </c>
      <c r="B2" s="16">
        <v>7</v>
      </c>
      <c r="C2" s="129">
        <f>(B2-MIN(B$2:B$12))/(MAX(B$2:B$12)-MIN(B$2:B$12))*40+60</f>
        <v>65.090909090909093</v>
      </c>
      <c r="D2" s="16">
        <v>0</v>
      </c>
      <c r="E2" s="129">
        <f>(D2-MIN(D$2:D$12))/(MAX(D$2:D$12)-MIN(D$2:D$12))*40+60</f>
        <v>60</v>
      </c>
      <c r="F2" s="129">
        <f>C2</f>
        <v>65.090909090909093</v>
      </c>
      <c r="G2" s="129">
        <f>C2*0.8+E2*0.2</f>
        <v>64.072727272727278</v>
      </c>
      <c r="H2" s="16">
        <f>RANK(F2,$F$2:$F$12,0)</f>
        <v>3</v>
      </c>
      <c r="I2" s="16">
        <f>RANK(G2,$G$2:$G$12,0)</f>
        <v>9</v>
      </c>
    </row>
    <row r="3" spans="1:9">
      <c r="A3" s="16">
        <v>21739029</v>
      </c>
      <c r="B3" s="16">
        <v>5</v>
      </c>
      <c r="C3" s="129">
        <f>(B3-MIN(B$2:B$12))/(MAX(B$2:B$12)-MIN(B$2:B$12))*40+60</f>
        <v>63.63636363636364</v>
      </c>
      <c r="D3" s="16">
        <v>0.25</v>
      </c>
      <c r="E3" s="129">
        <f t="shared" ref="E3:E12" si="0">(D3-MIN(D$2:D$12))/(MAX(D$2:D$12)-MIN(D$2:D$12))*40+60</f>
        <v>61.666666666666664</v>
      </c>
      <c r="F3" s="129">
        <f t="shared" ref="F3:F12" si="1">C3</f>
        <v>63.63636363636364</v>
      </c>
      <c r="G3" s="129">
        <f t="shared" ref="G3:G12" si="2">C3*0.8+E3*0.2</f>
        <v>63.242424242424249</v>
      </c>
      <c r="H3" s="16">
        <f t="shared" ref="H3:H12" si="3">RANK(F3,$F$2:$F$12,0)</f>
        <v>6</v>
      </c>
      <c r="I3" s="16">
        <f>RANK(G3,$G$2:$G$12,0)</f>
        <v>10</v>
      </c>
    </row>
    <row r="4" spans="1:9">
      <c r="A4" s="16">
        <v>21739013</v>
      </c>
      <c r="B4" s="16">
        <v>5</v>
      </c>
      <c r="C4" s="129">
        <f t="shared" ref="C4:C12" si="4">(B4-MIN(B$2:B$12))/(MAX(B$2:B$12)-MIN(B$2:B$12))*40+60</f>
        <v>63.63636363636364</v>
      </c>
      <c r="D4" s="16">
        <v>4</v>
      </c>
      <c r="E4" s="129">
        <f t="shared" si="0"/>
        <v>86.666666666666657</v>
      </c>
      <c r="F4" s="129">
        <f t="shared" si="1"/>
        <v>63.63636363636364</v>
      </c>
      <c r="G4" s="129">
        <f t="shared" si="2"/>
        <v>68.242424242424249</v>
      </c>
      <c r="H4" s="16">
        <f t="shared" si="3"/>
        <v>6</v>
      </c>
      <c r="I4" s="16">
        <f>RANK(G4,$G$2:$G$12,0)</f>
        <v>6</v>
      </c>
    </row>
    <row r="5" spans="1:9">
      <c r="A5" s="16">
        <v>21739017</v>
      </c>
      <c r="B5" s="16">
        <v>55</v>
      </c>
      <c r="C5" s="129">
        <f t="shared" si="4"/>
        <v>100</v>
      </c>
      <c r="D5" s="16">
        <v>3</v>
      </c>
      <c r="E5" s="129">
        <f t="shared" si="0"/>
        <v>80</v>
      </c>
      <c r="F5" s="129">
        <f t="shared" si="1"/>
        <v>100</v>
      </c>
      <c r="G5" s="129">
        <f t="shared" si="2"/>
        <v>96</v>
      </c>
      <c r="H5" s="16">
        <f t="shared" si="3"/>
        <v>1</v>
      </c>
      <c r="I5" s="16">
        <f t="shared" ref="I5:I12" si="5">RANK(G5,$G$2:$G$12,0)</f>
        <v>1</v>
      </c>
    </row>
    <row r="6" spans="1:9">
      <c r="A6" s="16">
        <v>21739033</v>
      </c>
      <c r="B6" s="16">
        <v>50</v>
      </c>
      <c r="C6" s="129">
        <f t="shared" si="4"/>
        <v>96.36363636363636</v>
      </c>
      <c r="D6" s="16">
        <v>0</v>
      </c>
      <c r="E6" s="129">
        <f t="shared" si="0"/>
        <v>60</v>
      </c>
      <c r="F6" s="129">
        <f t="shared" si="1"/>
        <v>96.36363636363636</v>
      </c>
      <c r="G6" s="129">
        <f t="shared" si="2"/>
        <v>89.090909090909093</v>
      </c>
      <c r="H6" s="16">
        <f t="shared" si="3"/>
        <v>2</v>
      </c>
      <c r="I6" s="16">
        <f t="shared" si="5"/>
        <v>2</v>
      </c>
    </row>
    <row r="7" spans="1:9">
      <c r="A7" s="16">
        <v>21739025</v>
      </c>
      <c r="B7" s="16">
        <v>5</v>
      </c>
      <c r="C7" s="129">
        <f t="shared" si="4"/>
        <v>63.63636363636364</v>
      </c>
      <c r="D7" s="16">
        <v>5.6</v>
      </c>
      <c r="E7" s="129">
        <f t="shared" si="0"/>
        <v>97.333333333333329</v>
      </c>
      <c r="F7" s="129">
        <f t="shared" si="1"/>
        <v>63.63636363636364</v>
      </c>
      <c r="G7" s="129">
        <f t="shared" si="2"/>
        <v>70.375757575757575</v>
      </c>
      <c r="H7" s="16">
        <f t="shared" si="3"/>
        <v>6</v>
      </c>
      <c r="I7" s="16">
        <f t="shared" si="5"/>
        <v>3</v>
      </c>
    </row>
    <row r="8" spans="1:9">
      <c r="A8" s="16">
        <v>21739003</v>
      </c>
      <c r="B8" s="16">
        <v>5</v>
      </c>
      <c r="C8" s="129">
        <f t="shared" si="4"/>
        <v>63.63636363636364</v>
      </c>
      <c r="D8" s="16">
        <v>5</v>
      </c>
      <c r="E8" s="129">
        <f t="shared" si="0"/>
        <v>93.333333333333343</v>
      </c>
      <c r="F8" s="129">
        <f t="shared" si="1"/>
        <v>63.63636363636364</v>
      </c>
      <c r="G8" s="129">
        <f t="shared" si="2"/>
        <v>69.575757575757578</v>
      </c>
      <c r="H8" s="16">
        <f t="shared" si="3"/>
        <v>6</v>
      </c>
      <c r="I8" s="16">
        <f>RANK(G8,$G$2:$G$12,0)</f>
        <v>4</v>
      </c>
    </row>
    <row r="9" spans="1:9">
      <c r="A9" s="16">
        <v>21739032</v>
      </c>
      <c r="B9" s="16">
        <v>7</v>
      </c>
      <c r="C9" s="129">
        <f t="shared" si="4"/>
        <v>65.090909090909093</v>
      </c>
      <c r="D9" s="16">
        <v>2.65</v>
      </c>
      <c r="E9" s="129">
        <f t="shared" si="0"/>
        <v>77.666666666666657</v>
      </c>
      <c r="F9" s="129">
        <f t="shared" si="1"/>
        <v>65.090909090909093</v>
      </c>
      <c r="G9" s="129">
        <f t="shared" si="2"/>
        <v>67.606060606060609</v>
      </c>
      <c r="H9" s="16">
        <f t="shared" si="3"/>
        <v>3</v>
      </c>
      <c r="I9" s="16">
        <f t="shared" si="5"/>
        <v>8</v>
      </c>
    </row>
    <row r="10" spans="1:9">
      <c r="A10" s="16">
        <v>21739016</v>
      </c>
      <c r="B10" s="16">
        <v>7</v>
      </c>
      <c r="C10" s="129">
        <f t="shared" si="4"/>
        <v>65.090909090909093</v>
      </c>
      <c r="D10" s="16">
        <v>3.8</v>
      </c>
      <c r="E10" s="129">
        <f t="shared" si="0"/>
        <v>85.333333333333329</v>
      </c>
      <c r="F10" s="129">
        <f t="shared" si="1"/>
        <v>65.090909090909093</v>
      </c>
      <c r="G10" s="129">
        <f t="shared" si="2"/>
        <v>69.139393939393941</v>
      </c>
      <c r="H10" s="16">
        <f t="shared" si="3"/>
        <v>3</v>
      </c>
      <c r="I10" s="16">
        <f t="shared" si="5"/>
        <v>5</v>
      </c>
    </row>
    <row r="11" spans="1:9">
      <c r="A11" s="16">
        <v>21739024</v>
      </c>
      <c r="B11" s="16">
        <v>2</v>
      </c>
      <c r="C11" s="129">
        <f t="shared" si="4"/>
        <v>61.454545454545453</v>
      </c>
      <c r="D11" s="16">
        <v>0</v>
      </c>
      <c r="E11" s="129">
        <f t="shared" si="0"/>
        <v>60</v>
      </c>
      <c r="F11" s="129">
        <f t="shared" si="1"/>
        <v>61.454545454545453</v>
      </c>
      <c r="G11" s="129">
        <f t="shared" si="2"/>
        <v>61.163636363636364</v>
      </c>
      <c r="H11" s="16">
        <f t="shared" si="3"/>
        <v>10</v>
      </c>
      <c r="I11" s="16">
        <f t="shared" si="5"/>
        <v>11</v>
      </c>
    </row>
    <row r="12" spans="1:9">
      <c r="A12" s="16">
        <v>21739012</v>
      </c>
      <c r="B12" s="16">
        <v>0</v>
      </c>
      <c r="C12" s="129">
        <f t="shared" si="4"/>
        <v>60</v>
      </c>
      <c r="D12" s="16">
        <v>6</v>
      </c>
      <c r="E12" s="129">
        <f t="shared" si="0"/>
        <v>100</v>
      </c>
      <c r="F12" s="129">
        <f t="shared" si="1"/>
        <v>60</v>
      </c>
      <c r="G12" s="129">
        <f t="shared" si="2"/>
        <v>68</v>
      </c>
      <c r="H12" s="16">
        <f t="shared" si="3"/>
        <v>11</v>
      </c>
      <c r="I12" s="16">
        <f t="shared" si="5"/>
        <v>7</v>
      </c>
    </row>
    <row r="15" spans="1:9">
      <c r="A15" s="1" t="s">
        <v>379</v>
      </c>
    </row>
    <row r="16" spans="1:9">
      <c r="A16" s="1" t="s">
        <v>380</v>
      </c>
    </row>
    <row r="17" spans="1:1">
      <c r="A17" s="1" t="s">
        <v>381</v>
      </c>
    </row>
    <row r="18" spans="1:1">
      <c r="A18" s="1" t="s">
        <v>382</v>
      </c>
    </row>
  </sheetData>
  <phoneticPr fontId="2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9"/>
  <sheetViews>
    <sheetView zoomScale="115" zoomScaleNormal="115" workbookViewId="0">
      <selection activeCell="C1" sqref="C1:C1048576"/>
    </sheetView>
  </sheetViews>
  <sheetFormatPr defaultColWidth="9" defaultRowHeight="15"/>
  <cols>
    <col min="1" max="1" width="9" style="10"/>
    <col min="2" max="2" width="11.125" style="6" customWidth="1"/>
    <col min="3" max="3" width="75.125" style="2" customWidth="1"/>
    <col min="4" max="4" width="11.125" style="6" customWidth="1"/>
    <col min="5" max="5" width="9" style="24"/>
    <col min="6" max="6" width="20.5" style="2" customWidth="1"/>
    <col min="7" max="7" width="21.875" style="20" customWidth="1"/>
    <col min="8" max="8" width="9" style="1"/>
    <col min="9" max="9" width="44.5" style="1" customWidth="1"/>
    <col min="10" max="10" width="53.125" style="1" customWidth="1"/>
    <col min="11" max="16384" width="9" style="1"/>
  </cols>
  <sheetData>
    <row r="1" spans="1:10" ht="21" customHeight="1">
      <c r="A1" s="73" t="s">
        <v>292</v>
      </c>
      <c r="B1" s="3" t="s">
        <v>21</v>
      </c>
      <c r="C1" s="9" t="s">
        <v>183</v>
      </c>
      <c r="D1" s="3" t="s">
        <v>23</v>
      </c>
      <c r="E1" s="3" t="s">
        <v>24</v>
      </c>
      <c r="F1" s="3" t="s">
        <v>25</v>
      </c>
      <c r="G1" s="3" t="s">
        <v>26</v>
      </c>
      <c r="I1" s="11" t="s">
        <v>27</v>
      </c>
    </row>
    <row r="2" spans="1:10" s="6" customFormat="1" ht="34.5" customHeight="1">
      <c r="A2" s="148">
        <v>1</v>
      </c>
      <c r="B2" s="145">
        <v>11739007</v>
      </c>
      <c r="C2" s="99" t="s">
        <v>184</v>
      </c>
      <c r="D2" s="93">
        <v>100</v>
      </c>
      <c r="E2" s="145">
        <v>110</v>
      </c>
      <c r="F2" s="119" t="s">
        <v>185</v>
      </c>
      <c r="G2" s="93"/>
      <c r="I2" s="70" t="s">
        <v>359</v>
      </c>
      <c r="J2" s="8" t="s">
        <v>134</v>
      </c>
    </row>
    <row r="3" spans="1:10" s="6" customFormat="1" ht="30">
      <c r="A3" s="148"/>
      <c r="B3" s="145"/>
      <c r="C3" s="99" t="s">
        <v>186</v>
      </c>
      <c r="D3" s="93">
        <v>5</v>
      </c>
      <c r="E3" s="145"/>
      <c r="F3" s="92" t="s">
        <v>45</v>
      </c>
      <c r="G3" s="93"/>
    </row>
    <row r="4" spans="1:10" s="6" customFormat="1" ht="30">
      <c r="A4" s="148"/>
      <c r="B4" s="145"/>
      <c r="C4" s="99" t="s">
        <v>187</v>
      </c>
      <c r="D4" s="93">
        <v>5</v>
      </c>
      <c r="E4" s="145"/>
      <c r="F4" s="92" t="s">
        <v>45</v>
      </c>
      <c r="G4" s="93"/>
    </row>
    <row r="5" spans="1:10" s="6" customFormat="1" ht="30">
      <c r="A5" s="148">
        <v>2</v>
      </c>
      <c r="B5" s="145">
        <v>11739012</v>
      </c>
      <c r="C5" s="113" t="s">
        <v>188</v>
      </c>
      <c r="D5" s="93">
        <v>2</v>
      </c>
      <c r="E5" s="145">
        <v>6</v>
      </c>
      <c r="F5" s="92" t="s">
        <v>189</v>
      </c>
      <c r="G5" s="93"/>
    </row>
    <row r="6" spans="1:10" s="6" customFormat="1" ht="30">
      <c r="A6" s="148"/>
      <c r="B6" s="145"/>
      <c r="C6" s="113" t="s">
        <v>190</v>
      </c>
      <c r="D6" s="93">
        <v>2</v>
      </c>
      <c r="E6" s="145"/>
      <c r="F6" s="119" t="s">
        <v>191</v>
      </c>
      <c r="G6" s="93"/>
    </row>
    <row r="7" spans="1:10" s="6" customFormat="1" ht="30">
      <c r="A7" s="148"/>
      <c r="B7" s="145"/>
      <c r="C7" s="99" t="s">
        <v>192</v>
      </c>
      <c r="D7" s="93">
        <v>2</v>
      </c>
      <c r="E7" s="145"/>
      <c r="F7" s="92" t="s">
        <v>189</v>
      </c>
      <c r="G7" s="93"/>
    </row>
    <row r="8" spans="1:10" s="6" customFormat="1" ht="45">
      <c r="A8" s="148">
        <v>3</v>
      </c>
      <c r="B8" s="145">
        <v>11839013</v>
      </c>
      <c r="C8" s="99" t="s">
        <v>193</v>
      </c>
      <c r="D8" s="91">
        <v>0</v>
      </c>
      <c r="E8" s="145">
        <v>2</v>
      </c>
      <c r="F8" s="125" t="s">
        <v>280</v>
      </c>
      <c r="G8" s="115" t="s">
        <v>397</v>
      </c>
    </row>
    <row r="9" spans="1:10" s="6" customFormat="1" ht="45">
      <c r="A9" s="148"/>
      <c r="B9" s="145"/>
      <c r="C9" s="99" t="s">
        <v>194</v>
      </c>
      <c r="D9" s="91">
        <v>0</v>
      </c>
      <c r="E9" s="145"/>
      <c r="F9" s="125" t="s">
        <v>280</v>
      </c>
      <c r="G9" s="116" t="s">
        <v>195</v>
      </c>
    </row>
    <row r="10" spans="1:10" s="6" customFormat="1" ht="30">
      <c r="A10" s="148"/>
      <c r="B10" s="145"/>
      <c r="C10" s="99" t="s">
        <v>196</v>
      </c>
      <c r="D10" s="93">
        <v>2</v>
      </c>
      <c r="E10" s="145"/>
      <c r="F10" s="92" t="s">
        <v>45</v>
      </c>
      <c r="G10" s="93"/>
    </row>
    <row r="11" spans="1:10" s="6" customFormat="1" ht="45">
      <c r="A11" s="148">
        <v>4</v>
      </c>
      <c r="B11" s="145">
        <v>11539013</v>
      </c>
      <c r="C11" s="99" t="s">
        <v>197</v>
      </c>
      <c r="D11" s="93">
        <v>100</v>
      </c>
      <c r="E11" s="145">
        <v>108</v>
      </c>
      <c r="F11" s="124" t="s">
        <v>198</v>
      </c>
      <c r="G11" s="92"/>
    </row>
    <row r="12" spans="1:10" ht="30">
      <c r="A12" s="148"/>
      <c r="B12" s="145"/>
      <c r="C12" s="128" t="s">
        <v>270</v>
      </c>
      <c r="D12" s="93">
        <v>8</v>
      </c>
      <c r="E12" s="145"/>
      <c r="F12" s="92" t="s">
        <v>199</v>
      </c>
      <c r="G12" s="117"/>
    </row>
    <row r="13" spans="1:10">
      <c r="A13" s="148">
        <v>5</v>
      </c>
      <c r="B13" s="145">
        <v>11539004</v>
      </c>
      <c r="C13" s="94" t="s">
        <v>200</v>
      </c>
      <c r="D13" s="93">
        <v>5</v>
      </c>
      <c r="E13" s="145">
        <v>12</v>
      </c>
      <c r="F13" s="103" t="s">
        <v>189</v>
      </c>
      <c r="G13" s="93"/>
    </row>
    <row r="14" spans="1:10">
      <c r="A14" s="148"/>
      <c r="B14" s="145"/>
      <c r="C14" s="96" t="s">
        <v>201</v>
      </c>
      <c r="D14" s="93">
        <v>5</v>
      </c>
      <c r="E14" s="145"/>
      <c r="F14" s="93" t="s">
        <v>45</v>
      </c>
      <c r="G14" s="93"/>
    </row>
    <row r="15" spans="1:10">
      <c r="A15" s="148"/>
      <c r="B15" s="145"/>
      <c r="C15" s="96" t="s">
        <v>202</v>
      </c>
      <c r="D15" s="93">
        <v>2</v>
      </c>
      <c r="E15" s="145"/>
      <c r="F15" s="103" t="s">
        <v>189</v>
      </c>
      <c r="G15" s="93"/>
    </row>
    <row r="16" spans="1:10" ht="30">
      <c r="A16" s="148">
        <v>6</v>
      </c>
      <c r="B16" s="145">
        <v>11639006</v>
      </c>
      <c r="C16" s="99" t="s">
        <v>203</v>
      </c>
      <c r="D16" s="93">
        <v>50</v>
      </c>
      <c r="E16" s="145">
        <v>52</v>
      </c>
      <c r="F16" s="93"/>
      <c r="G16" s="118"/>
    </row>
    <row r="17" spans="1:8" ht="30">
      <c r="A17" s="148"/>
      <c r="B17" s="145"/>
      <c r="C17" s="99" t="s">
        <v>204</v>
      </c>
      <c r="D17" s="93">
        <v>2</v>
      </c>
      <c r="E17" s="145"/>
      <c r="F17" s="103" t="s">
        <v>205</v>
      </c>
      <c r="G17" s="93"/>
    </row>
    <row r="18" spans="1:8" ht="45">
      <c r="A18" s="148">
        <v>7</v>
      </c>
      <c r="B18" s="145">
        <v>11639007</v>
      </c>
      <c r="C18" s="99" t="s">
        <v>206</v>
      </c>
      <c r="D18" s="93">
        <v>100</v>
      </c>
      <c r="E18" s="145">
        <v>154</v>
      </c>
      <c r="F18" s="124" t="s">
        <v>198</v>
      </c>
      <c r="G18" s="102"/>
    </row>
    <row r="19" spans="1:8" ht="45">
      <c r="A19" s="148"/>
      <c r="B19" s="145"/>
      <c r="C19" s="99" t="s">
        <v>207</v>
      </c>
      <c r="D19" s="93">
        <v>50</v>
      </c>
      <c r="E19" s="145"/>
      <c r="F19" s="119" t="s">
        <v>185</v>
      </c>
      <c r="G19" s="119"/>
    </row>
    <row r="20" spans="1:8" ht="45">
      <c r="A20" s="148"/>
      <c r="B20" s="145"/>
      <c r="C20" s="99" t="s">
        <v>208</v>
      </c>
      <c r="D20" s="93">
        <v>2</v>
      </c>
      <c r="E20" s="145"/>
      <c r="F20" s="92" t="s">
        <v>209</v>
      </c>
      <c r="G20" s="93"/>
    </row>
    <row r="21" spans="1:8" ht="30">
      <c r="A21" s="148"/>
      <c r="B21" s="145"/>
      <c r="C21" s="99" t="s">
        <v>210</v>
      </c>
      <c r="D21" s="93">
        <v>2</v>
      </c>
      <c r="E21" s="145"/>
      <c r="F21" s="103" t="s">
        <v>205</v>
      </c>
      <c r="G21" s="93"/>
    </row>
    <row r="22" spans="1:8">
      <c r="A22" s="122">
        <v>8</v>
      </c>
      <c r="B22" s="93">
        <v>11839008</v>
      </c>
      <c r="C22" s="94" t="s">
        <v>211</v>
      </c>
      <c r="D22" s="93">
        <v>2</v>
      </c>
      <c r="E22" s="93">
        <v>2</v>
      </c>
      <c r="F22" s="93" t="s">
        <v>45</v>
      </c>
      <c r="G22" s="92"/>
    </row>
    <row r="23" spans="1:8" ht="28.5">
      <c r="A23" s="122">
        <v>9</v>
      </c>
      <c r="B23" s="93">
        <v>11639009</v>
      </c>
      <c r="C23" s="113" t="s">
        <v>212</v>
      </c>
      <c r="D23" s="93">
        <v>5</v>
      </c>
      <c r="E23" s="93">
        <v>5</v>
      </c>
      <c r="F23" s="93"/>
      <c r="G23" s="120"/>
    </row>
    <row r="24" spans="1:8">
      <c r="A24" s="148">
        <v>10</v>
      </c>
      <c r="B24" s="145">
        <v>11739010</v>
      </c>
      <c r="C24" s="95" t="s">
        <v>213</v>
      </c>
      <c r="D24" s="93">
        <v>2</v>
      </c>
      <c r="E24" s="146">
        <v>7</v>
      </c>
      <c r="F24" s="120"/>
      <c r="G24" s="93"/>
    </row>
    <row r="25" spans="1:8" ht="28.5">
      <c r="A25" s="148"/>
      <c r="B25" s="145"/>
      <c r="C25" s="113" t="s">
        <v>214</v>
      </c>
      <c r="D25" s="93">
        <v>5</v>
      </c>
      <c r="E25" s="146"/>
      <c r="F25" s="103" t="s">
        <v>215</v>
      </c>
      <c r="G25" s="93"/>
    </row>
    <row r="26" spans="1:8" ht="45">
      <c r="A26" s="148">
        <v>11</v>
      </c>
      <c r="B26" s="145">
        <v>11539005</v>
      </c>
      <c r="C26" s="99" t="s">
        <v>216</v>
      </c>
      <c r="D26" s="118">
        <v>0</v>
      </c>
      <c r="E26" s="145">
        <f>D27+D28+D29+D30+D31+D26</f>
        <v>58.8</v>
      </c>
      <c r="F26" s="93"/>
      <c r="G26" s="115" t="s">
        <v>366</v>
      </c>
      <c r="H26" s="12"/>
    </row>
    <row r="27" spans="1:8" ht="58.5">
      <c r="A27" s="148"/>
      <c r="B27" s="145"/>
      <c r="C27" s="99" t="s">
        <v>217</v>
      </c>
      <c r="D27" s="93">
        <v>25</v>
      </c>
      <c r="E27" s="145"/>
      <c r="F27" s="93"/>
      <c r="G27" s="93"/>
    </row>
    <row r="28" spans="1:8" ht="30">
      <c r="A28" s="148"/>
      <c r="B28" s="145"/>
      <c r="C28" s="113" t="s">
        <v>218</v>
      </c>
      <c r="D28" s="91">
        <v>8</v>
      </c>
      <c r="E28" s="145"/>
      <c r="F28" s="93"/>
      <c r="G28" s="121" t="s">
        <v>219</v>
      </c>
    </row>
    <row r="29" spans="1:8" ht="42">
      <c r="A29" s="148"/>
      <c r="B29" s="145"/>
      <c r="C29" s="130" t="s">
        <v>408</v>
      </c>
      <c r="D29" s="93">
        <v>18.8</v>
      </c>
      <c r="E29" s="145"/>
      <c r="F29" s="92" t="s">
        <v>220</v>
      </c>
      <c r="G29" s="117" t="s">
        <v>367</v>
      </c>
    </row>
    <row r="30" spans="1:8">
      <c r="A30" s="148"/>
      <c r="B30" s="145"/>
      <c r="C30" s="95" t="s">
        <v>221</v>
      </c>
      <c r="D30" s="93">
        <v>5</v>
      </c>
      <c r="E30" s="145"/>
      <c r="F30" s="103" t="s">
        <v>189</v>
      </c>
      <c r="G30" s="93"/>
    </row>
    <row r="31" spans="1:8">
      <c r="A31" s="148"/>
      <c r="B31" s="145"/>
      <c r="C31" s="95" t="s">
        <v>222</v>
      </c>
      <c r="D31" s="93">
        <v>2</v>
      </c>
      <c r="E31" s="145"/>
      <c r="F31" s="103" t="s">
        <v>223</v>
      </c>
      <c r="G31" s="93"/>
    </row>
    <row r="32" spans="1:8" ht="45">
      <c r="A32" s="148">
        <v>12</v>
      </c>
      <c r="B32" s="145">
        <v>11539006</v>
      </c>
      <c r="C32" s="99" t="s">
        <v>224</v>
      </c>
      <c r="D32" s="122">
        <v>56.25</v>
      </c>
      <c r="E32" s="145">
        <f>D32+D33+D34+D35+D36+D37</f>
        <v>122.65</v>
      </c>
      <c r="F32" s="93"/>
      <c r="G32" s="119"/>
    </row>
    <row r="33" spans="1:8" ht="45">
      <c r="A33" s="148"/>
      <c r="B33" s="145"/>
      <c r="C33" s="99" t="s">
        <v>269</v>
      </c>
      <c r="D33" s="122">
        <v>30</v>
      </c>
      <c r="E33" s="145"/>
      <c r="F33" s="93"/>
      <c r="G33" s="115" t="s">
        <v>365</v>
      </c>
      <c r="H33" s="12"/>
    </row>
    <row r="34" spans="1:8" ht="42">
      <c r="A34" s="148"/>
      <c r="B34" s="145"/>
      <c r="C34" s="112" t="s">
        <v>225</v>
      </c>
      <c r="D34" s="93">
        <v>24.4</v>
      </c>
      <c r="E34" s="145"/>
      <c r="F34" s="125" t="s">
        <v>271</v>
      </c>
      <c r="G34" s="117" t="s">
        <v>367</v>
      </c>
    </row>
    <row r="35" spans="1:8" ht="45">
      <c r="A35" s="148"/>
      <c r="B35" s="145"/>
      <c r="C35" s="99" t="s">
        <v>226</v>
      </c>
      <c r="D35" s="93">
        <v>5</v>
      </c>
      <c r="E35" s="145"/>
      <c r="F35" s="103" t="s">
        <v>45</v>
      </c>
      <c r="G35" s="93"/>
    </row>
    <row r="36" spans="1:8" ht="45">
      <c r="A36" s="148"/>
      <c r="B36" s="145"/>
      <c r="C36" s="99" t="s">
        <v>227</v>
      </c>
      <c r="D36" s="93">
        <v>5</v>
      </c>
      <c r="E36" s="145"/>
      <c r="F36" s="93" t="s">
        <v>45</v>
      </c>
      <c r="G36" s="93"/>
    </row>
    <row r="37" spans="1:8" ht="30">
      <c r="A37" s="148"/>
      <c r="B37" s="145"/>
      <c r="C37" s="113" t="s">
        <v>228</v>
      </c>
      <c r="D37" s="93">
        <v>2</v>
      </c>
      <c r="E37" s="145"/>
      <c r="F37" s="93" t="s">
        <v>189</v>
      </c>
      <c r="G37" s="93"/>
    </row>
    <row r="38" spans="1:8" ht="30">
      <c r="A38" s="122">
        <v>13</v>
      </c>
      <c r="B38" s="93">
        <v>11739001</v>
      </c>
      <c r="C38" s="99" t="s">
        <v>229</v>
      </c>
      <c r="D38" s="93">
        <v>5</v>
      </c>
      <c r="E38" s="93">
        <v>5</v>
      </c>
      <c r="F38" s="93" t="s">
        <v>45</v>
      </c>
      <c r="G38" s="93"/>
    </row>
    <row r="39" spans="1:8" ht="45">
      <c r="A39" s="148">
        <v>14</v>
      </c>
      <c r="B39" s="145">
        <v>11739011</v>
      </c>
      <c r="C39" s="99" t="s">
        <v>230</v>
      </c>
      <c r="D39" s="93">
        <f>100*0.9*0.25</f>
        <v>22.5</v>
      </c>
      <c r="E39" s="145">
        <v>27.5</v>
      </c>
      <c r="F39" s="127" t="s">
        <v>231</v>
      </c>
      <c r="G39" s="93"/>
    </row>
    <row r="40" spans="1:8">
      <c r="A40" s="148"/>
      <c r="B40" s="145"/>
      <c r="C40" s="95" t="s">
        <v>232</v>
      </c>
      <c r="D40" s="93">
        <v>5</v>
      </c>
      <c r="E40" s="145"/>
      <c r="F40" s="93" t="s">
        <v>45</v>
      </c>
      <c r="G40" s="93"/>
    </row>
    <row r="41" spans="1:8" ht="28.5">
      <c r="A41" s="148">
        <v>15</v>
      </c>
      <c r="B41" s="145">
        <v>11739002</v>
      </c>
      <c r="C41" s="95" t="s">
        <v>233</v>
      </c>
      <c r="D41" s="93">
        <f>50*0.9</f>
        <v>45</v>
      </c>
      <c r="E41" s="145">
        <f>D41+D42+D43</f>
        <v>52</v>
      </c>
      <c r="F41" s="127" t="s">
        <v>231</v>
      </c>
      <c r="G41" s="92"/>
    </row>
    <row r="42" spans="1:8">
      <c r="A42" s="148"/>
      <c r="B42" s="145"/>
      <c r="C42" s="96" t="s">
        <v>234</v>
      </c>
      <c r="D42" s="93">
        <v>5</v>
      </c>
      <c r="E42" s="145"/>
      <c r="F42" s="93" t="s">
        <v>45</v>
      </c>
      <c r="G42" s="93"/>
    </row>
    <row r="43" spans="1:8">
      <c r="A43" s="148"/>
      <c r="B43" s="145"/>
      <c r="C43" s="94" t="s">
        <v>235</v>
      </c>
      <c r="D43" s="93">
        <v>2</v>
      </c>
      <c r="E43" s="145"/>
      <c r="F43" s="93" t="s">
        <v>45</v>
      </c>
      <c r="G43" s="93"/>
    </row>
    <row r="44" spans="1:8" ht="45">
      <c r="A44" s="148">
        <v>16</v>
      </c>
      <c r="B44" s="145">
        <v>11939001</v>
      </c>
      <c r="C44" s="99" t="s">
        <v>236</v>
      </c>
      <c r="D44" s="93">
        <v>11.25</v>
      </c>
      <c r="E44" s="145">
        <f>D44+D45+D46</f>
        <v>21.25</v>
      </c>
      <c r="F44" s="105" t="s">
        <v>185</v>
      </c>
      <c r="G44" s="93"/>
    </row>
    <row r="45" spans="1:8">
      <c r="A45" s="148"/>
      <c r="B45" s="145"/>
      <c r="C45" s="113" t="s">
        <v>237</v>
      </c>
      <c r="D45" s="93">
        <v>5</v>
      </c>
      <c r="E45" s="145"/>
      <c r="F45" s="93" t="s">
        <v>45</v>
      </c>
      <c r="G45" s="93"/>
    </row>
    <row r="46" spans="1:8" ht="30">
      <c r="A46" s="148"/>
      <c r="B46" s="145"/>
      <c r="C46" s="113" t="s">
        <v>238</v>
      </c>
      <c r="D46" s="93">
        <v>5</v>
      </c>
      <c r="E46" s="145"/>
      <c r="F46" s="93" t="s">
        <v>45</v>
      </c>
      <c r="G46" s="93"/>
    </row>
    <row r="47" spans="1:8" ht="30">
      <c r="A47" s="122">
        <v>17</v>
      </c>
      <c r="B47" s="101">
        <v>11639010</v>
      </c>
      <c r="C47" s="123" t="s">
        <v>239</v>
      </c>
      <c r="D47" s="93">
        <v>5</v>
      </c>
      <c r="E47" s="93">
        <v>5</v>
      </c>
      <c r="F47" s="93" t="s">
        <v>45</v>
      </c>
      <c r="G47" s="93"/>
    </row>
    <row r="48" spans="1:8">
      <c r="A48" s="148">
        <v>18</v>
      </c>
      <c r="B48" s="145">
        <v>11739005</v>
      </c>
      <c r="C48" s="98" t="s">
        <v>240</v>
      </c>
      <c r="D48" s="93">
        <v>5</v>
      </c>
      <c r="E48" s="145">
        <v>7</v>
      </c>
      <c r="F48" s="93" t="s">
        <v>45</v>
      </c>
      <c r="G48" s="93"/>
    </row>
    <row r="49" spans="1:7">
      <c r="A49" s="148"/>
      <c r="B49" s="145"/>
      <c r="C49" s="98" t="s">
        <v>241</v>
      </c>
      <c r="D49" s="93">
        <v>2</v>
      </c>
      <c r="E49" s="145"/>
      <c r="F49" s="103" t="s">
        <v>242</v>
      </c>
      <c r="G49" s="103"/>
    </row>
  </sheetData>
  <mergeCells count="42">
    <mergeCell ref="A2:A4"/>
    <mergeCell ref="A5:A7"/>
    <mergeCell ref="A8:A10"/>
    <mergeCell ref="A11:A12"/>
    <mergeCell ref="A13:A15"/>
    <mergeCell ref="A16:A17"/>
    <mergeCell ref="A18:A21"/>
    <mergeCell ref="A24:A25"/>
    <mergeCell ref="A26:A31"/>
    <mergeCell ref="A32:A37"/>
    <mergeCell ref="A39:A40"/>
    <mergeCell ref="A41:A43"/>
    <mergeCell ref="A44:A46"/>
    <mergeCell ref="A48:A49"/>
    <mergeCell ref="B2:B4"/>
    <mergeCell ref="B5:B7"/>
    <mergeCell ref="B8:B10"/>
    <mergeCell ref="B11:B12"/>
    <mergeCell ref="B13:B15"/>
    <mergeCell ref="B16:B17"/>
    <mergeCell ref="B18:B21"/>
    <mergeCell ref="B24:B25"/>
    <mergeCell ref="B26:B31"/>
    <mergeCell ref="B32:B37"/>
    <mergeCell ref="B39:B40"/>
    <mergeCell ref="B41:B43"/>
    <mergeCell ref="B44:B46"/>
    <mergeCell ref="B48:B49"/>
    <mergeCell ref="E16:E17"/>
    <mergeCell ref="E18:E21"/>
    <mergeCell ref="E24:E25"/>
    <mergeCell ref="E26:E31"/>
    <mergeCell ref="E32:E37"/>
    <mergeCell ref="E2:E4"/>
    <mergeCell ref="E5:E7"/>
    <mergeCell ref="E8:E10"/>
    <mergeCell ref="E11:E12"/>
    <mergeCell ref="E13:E15"/>
    <mergeCell ref="E44:E46"/>
    <mergeCell ref="E48:E49"/>
    <mergeCell ref="E39:E40"/>
    <mergeCell ref="E41:E43"/>
  </mergeCells>
  <phoneticPr fontId="2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5"/>
  <sheetViews>
    <sheetView zoomScale="115" zoomScaleNormal="115" workbookViewId="0">
      <selection activeCell="B1" sqref="B1:B1048576"/>
    </sheetView>
  </sheetViews>
  <sheetFormatPr defaultColWidth="9" defaultRowHeight="15"/>
  <cols>
    <col min="1" max="1" width="9" style="10"/>
    <col min="2" max="2" width="11.125" style="87" customWidth="1"/>
    <col min="3" max="3" width="9" style="87"/>
    <col min="4" max="4" width="72.125" style="88" customWidth="1"/>
    <col min="5" max="5" width="11.125" style="87" customWidth="1"/>
    <col min="6" max="6" width="9" style="87"/>
    <col min="7" max="7" width="20.5" style="87" customWidth="1"/>
    <col min="8" max="8" width="19.625" style="87" customWidth="1"/>
    <col min="9" max="16384" width="9" style="1"/>
  </cols>
  <sheetData>
    <row r="1" spans="1:8" ht="21" customHeight="1">
      <c r="A1" s="73" t="s">
        <v>292</v>
      </c>
      <c r="B1" s="3" t="s">
        <v>21</v>
      </c>
      <c r="C1" s="4" t="s">
        <v>46</v>
      </c>
      <c r="D1" s="5" t="s">
        <v>22</v>
      </c>
      <c r="E1" s="3" t="s">
        <v>23</v>
      </c>
      <c r="F1" s="3" t="s">
        <v>24</v>
      </c>
      <c r="G1" s="3" t="s">
        <v>25</v>
      </c>
      <c r="H1" s="3" t="s">
        <v>26</v>
      </c>
    </row>
    <row r="2" spans="1:8">
      <c r="A2" s="122">
        <v>1</v>
      </c>
      <c r="B2" s="93">
        <v>11739012</v>
      </c>
      <c r="C2" s="92" t="s">
        <v>47</v>
      </c>
      <c r="D2" s="94" t="s">
        <v>243</v>
      </c>
      <c r="E2" s="93">
        <v>4</v>
      </c>
      <c r="F2" s="93">
        <v>4</v>
      </c>
      <c r="G2" s="93" t="s">
        <v>49</v>
      </c>
      <c r="H2" s="93"/>
    </row>
    <row r="3" spans="1:8">
      <c r="A3" s="122">
        <v>2</v>
      </c>
      <c r="B3" s="93">
        <v>11839013</v>
      </c>
      <c r="C3" s="92" t="s">
        <v>47</v>
      </c>
      <c r="D3" s="96" t="s">
        <v>244</v>
      </c>
      <c r="E3" s="93">
        <v>3</v>
      </c>
      <c r="F3" s="93">
        <v>3</v>
      </c>
      <c r="G3" s="93" t="s">
        <v>49</v>
      </c>
      <c r="H3" s="93"/>
    </row>
    <row r="4" spans="1:8">
      <c r="A4" s="148">
        <v>3</v>
      </c>
      <c r="B4" s="145">
        <v>11539004</v>
      </c>
      <c r="C4" s="92" t="s">
        <v>58</v>
      </c>
      <c r="D4" s="97" t="s">
        <v>245</v>
      </c>
      <c r="E4" s="93">
        <v>3</v>
      </c>
      <c r="F4" s="145">
        <v>3</v>
      </c>
      <c r="G4" s="103" t="s">
        <v>170</v>
      </c>
      <c r="H4" s="93"/>
    </row>
    <row r="5" spans="1:8">
      <c r="A5" s="148"/>
      <c r="B5" s="145"/>
      <c r="C5" s="147" t="s">
        <v>50</v>
      </c>
      <c r="D5" s="94" t="s">
        <v>246</v>
      </c>
      <c r="E5" s="91">
        <v>0</v>
      </c>
      <c r="F5" s="145"/>
      <c r="G5" s="104" t="s">
        <v>289</v>
      </c>
      <c r="H5" s="93"/>
    </row>
    <row r="6" spans="1:8">
      <c r="A6" s="148"/>
      <c r="B6" s="145"/>
      <c r="C6" s="147"/>
      <c r="D6" s="94" t="s">
        <v>247</v>
      </c>
      <c r="E6" s="91">
        <v>0</v>
      </c>
      <c r="F6" s="145"/>
      <c r="G6" s="104" t="s">
        <v>289</v>
      </c>
      <c r="H6" s="93"/>
    </row>
    <row r="7" spans="1:8">
      <c r="A7" s="135">
        <v>4</v>
      </c>
      <c r="B7" s="136">
        <v>11639006</v>
      </c>
      <c r="C7" s="137" t="s">
        <v>400</v>
      </c>
      <c r="D7" s="114" t="s">
        <v>401</v>
      </c>
      <c r="E7" s="93">
        <v>1</v>
      </c>
      <c r="F7" s="136">
        <v>1</v>
      </c>
      <c r="G7" s="137" t="s">
        <v>402</v>
      </c>
      <c r="H7" s="137"/>
    </row>
    <row r="8" spans="1:8">
      <c r="A8" s="135">
        <v>5</v>
      </c>
      <c r="B8" s="136">
        <v>11639007</v>
      </c>
      <c r="C8" s="137" t="s">
        <v>400</v>
      </c>
      <c r="D8" s="114" t="s">
        <v>401</v>
      </c>
      <c r="E8" s="93">
        <v>1</v>
      </c>
      <c r="F8" s="136">
        <v>1</v>
      </c>
      <c r="G8" s="137" t="s">
        <v>402</v>
      </c>
      <c r="H8" s="137"/>
    </row>
    <row r="9" spans="1:8">
      <c r="A9" s="148">
        <v>6</v>
      </c>
      <c r="B9" s="145">
        <v>11839008</v>
      </c>
      <c r="C9" s="147" t="s">
        <v>50</v>
      </c>
      <c r="D9" s="94" t="s">
        <v>248</v>
      </c>
      <c r="E9" s="91">
        <v>0</v>
      </c>
      <c r="F9" s="154">
        <v>0</v>
      </c>
      <c r="G9" s="93"/>
      <c r="H9" s="104" t="s">
        <v>289</v>
      </c>
    </row>
    <row r="10" spans="1:8">
      <c r="A10" s="148"/>
      <c r="B10" s="145"/>
      <c r="C10" s="147"/>
      <c r="D10" s="96" t="s">
        <v>249</v>
      </c>
      <c r="E10" s="91">
        <v>0</v>
      </c>
      <c r="F10" s="154"/>
      <c r="G10" s="93"/>
      <c r="H10" s="104" t="s">
        <v>289</v>
      </c>
    </row>
    <row r="11" spans="1:8">
      <c r="A11" s="122">
        <v>7</v>
      </c>
      <c r="B11" s="93">
        <v>11739010</v>
      </c>
      <c r="C11" s="92" t="s">
        <v>47</v>
      </c>
      <c r="D11" s="94" t="s">
        <v>250</v>
      </c>
      <c r="E11" s="93">
        <v>2</v>
      </c>
      <c r="F11" s="93">
        <v>2</v>
      </c>
      <c r="G11" s="93" t="s">
        <v>49</v>
      </c>
      <c r="H11" s="93"/>
    </row>
    <row r="12" spans="1:8">
      <c r="A12" s="148">
        <v>8</v>
      </c>
      <c r="B12" s="145">
        <v>11539005</v>
      </c>
      <c r="C12" s="147" t="s">
        <v>47</v>
      </c>
      <c r="D12" s="95" t="s">
        <v>251</v>
      </c>
      <c r="E12" s="93">
        <v>4</v>
      </c>
      <c r="F12" s="145">
        <v>6.4</v>
      </c>
      <c r="G12" s="93" t="s">
        <v>49</v>
      </c>
      <c r="H12" s="93"/>
    </row>
    <row r="13" spans="1:8">
      <c r="A13" s="148"/>
      <c r="B13" s="145"/>
      <c r="C13" s="147"/>
      <c r="D13" s="109" t="s">
        <v>378</v>
      </c>
      <c r="E13" s="93">
        <v>2.4</v>
      </c>
      <c r="F13" s="145"/>
      <c r="G13" s="93"/>
      <c r="H13" s="93"/>
    </row>
    <row r="14" spans="1:8">
      <c r="A14" s="122">
        <v>9</v>
      </c>
      <c r="B14" s="93">
        <v>11739011</v>
      </c>
      <c r="C14" s="92" t="s">
        <v>47</v>
      </c>
      <c r="D14" s="94" t="s">
        <v>252</v>
      </c>
      <c r="E14" s="93">
        <v>2</v>
      </c>
      <c r="F14" s="93">
        <v>2</v>
      </c>
      <c r="G14" s="103" t="s">
        <v>49</v>
      </c>
      <c r="H14" s="93"/>
    </row>
    <row r="15" spans="1:8">
      <c r="A15" s="148">
        <v>10</v>
      </c>
      <c r="B15" s="147">
        <v>11839007</v>
      </c>
      <c r="C15" s="92" t="s">
        <v>47</v>
      </c>
      <c r="D15" s="95" t="s">
        <v>253</v>
      </c>
      <c r="E15" s="93">
        <v>1</v>
      </c>
      <c r="F15" s="145">
        <v>1</v>
      </c>
      <c r="G15" s="93" t="s">
        <v>49</v>
      </c>
      <c r="H15" s="93"/>
    </row>
    <row r="16" spans="1:8">
      <c r="A16" s="148"/>
      <c r="B16" s="147"/>
      <c r="C16" s="92" t="s">
        <v>50</v>
      </c>
      <c r="D16" s="96" t="s">
        <v>254</v>
      </c>
      <c r="E16" s="91">
        <v>0</v>
      </c>
      <c r="F16" s="145"/>
      <c r="G16" s="108"/>
      <c r="H16" s="104" t="s">
        <v>289</v>
      </c>
    </row>
    <row r="17" spans="1:8">
      <c r="A17" s="122">
        <v>11</v>
      </c>
      <c r="B17" s="93">
        <v>11739002</v>
      </c>
      <c r="C17" s="92" t="s">
        <v>47</v>
      </c>
      <c r="D17" s="96" t="s">
        <v>255</v>
      </c>
      <c r="E17" s="93">
        <v>3</v>
      </c>
      <c r="F17" s="93">
        <v>3</v>
      </c>
      <c r="G17" s="93" t="s">
        <v>49</v>
      </c>
      <c r="H17" s="93"/>
    </row>
    <row r="18" spans="1:8">
      <c r="A18" s="148">
        <v>12</v>
      </c>
      <c r="B18" s="145">
        <v>11839010</v>
      </c>
      <c r="C18" s="147" t="s">
        <v>47</v>
      </c>
      <c r="D18" s="96" t="s">
        <v>256</v>
      </c>
      <c r="E18" s="93">
        <v>3</v>
      </c>
      <c r="F18" s="145">
        <v>3</v>
      </c>
      <c r="G18" s="93" t="s">
        <v>49</v>
      </c>
      <c r="H18" s="93"/>
    </row>
    <row r="19" spans="1:8">
      <c r="A19" s="148"/>
      <c r="B19" s="145"/>
      <c r="C19" s="147"/>
      <c r="D19" s="96" t="s">
        <v>257</v>
      </c>
      <c r="E19" s="91">
        <v>0</v>
      </c>
      <c r="F19" s="145"/>
      <c r="G19" s="93"/>
      <c r="H19" s="104" t="s">
        <v>61</v>
      </c>
    </row>
    <row r="20" spans="1:8">
      <c r="A20" s="122">
        <v>13</v>
      </c>
      <c r="B20" s="101">
        <v>11639010</v>
      </c>
      <c r="C20" s="101" t="s">
        <v>58</v>
      </c>
      <c r="D20" s="110" t="s">
        <v>258</v>
      </c>
      <c r="E20" s="93">
        <v>2.4</v>
      </c>
      <c r="F20" s="93">
        <v>2.4</v>
      </c>
      <c r="G20" s="103" t="s">
        <v>60</v>
      </c>
      <c r="H20" s="93"/>
    </row>
    <row r="21" spans="1:8">
      <c r="A21" s="122">
        <v>14</v>
      </c>
      <c r="B21" s="93">
        <v>11939001</v>
      </c>
      <c r="C21" s="93" t="s">
        <v>58</v>
      </c>
      <c r="D21" s="98" t="s">
        <v>259</v>
      </c>
      <c r="E21" s="93">
        <v>1</v>
      </c>
      <c r="F21" s="93">
        <v>1</v>
      </c>
      <c r="G21" s="103" t="s">
        <v>60</v>
      </c>
      <c r="H21" s="93"/>
    </row>
    <row r="22" spans="1:8">
      <c r="A22" s="148">
        <v>15</v>
      </c>
      <c r="B22" s="145">
        <v>11839009</v>
      </c>
      <c r="C22" s="106" t="s">
        <v>260</v>
      </c>
      <c r="D22" s="111" t="s">
        <v>264</v>
      </c>
      <c r="E22" s="93">
        <v>4</v>
      </c>
      <c r="F22" s="145">
        <v>5.6</v>
      </c>
      <c r="G22" s="106" t="s">
        <v>261</v>
      </c>
      <c r="H22" s="93"/>
    </row>
    <row r="23" spans="1:8">
      <c r="A23" s="148"/>
      <c r="B23" s="145"/>
      <c r="C23" s="106" t="s">
        <v>263</v>
      </c>
      <c r="D23" s="109" t="s">
        <v>265</v>
      </c>
      <c r="E23" s="93">
        <v>1.6</v>
      </c>
      <c r="F23" s="145"/>
      <c r="G23" s="106" t="s">
        <v>268</v>
      </c>
      <c r="H23" s="93"/>
    </row>
    <row r="24" spans="1:8">
      <c r="A24" s="148"/>
      <c r="B24" s="145"/>
      <c r="C24" s="153" t="s">
        <v>262</v>
      </c>
      <c r="D24" s="109" t="s">
        <v>266</v>
      </c>
      <c r="E24" s="93">
        <v>0</v>
      </c>
      <c r="F24" s="145"/>
      <c r="G24" s="106"/>
      <c r="H24" s="104" t="s">
        <v>289</v>
      </c>
    </row>
    <row r="25" spans="1:8">
      <c r="A25" s="148"/>
      <c r="B25" s="145"/>
      <c r="C25" s="153"/>
      <c r="D25" s="109" t="s">
        <v>267</v>
      </c>
      <c r="E25" s="93">
        <v>0</v>
      </c>
      <c r="F25" s="145"/>
      <c r="G25" s="106"/>
      <c r="H25" s="104" t="s">
        <v>289</v>
      </c>
    </row>
  </sheetData>
  <mergeCells count="23">
    <mergeCell ref="A4:A6"/>
    <mergeCell ref="A9:A10"/>
    <mergeCell ref="A15:A16"/>
    <mergeCell ref="F22:F25"/>
    <mergeCell ref="F9:F10"/>
    <mergeCell ref="F12:F13"/>
    <mergeCell ref="B15:B16"/>
    <mergeCell ref="A18:A19"/>
    <mergeCell ref="A22:A25"/>
    <mergeCell ref="C12:C13"/>
    <mergeCell ref="B12:B13"/>
    <mergeCell ref="A12:A13"/>
    <mergeCell ref="F15:F16"/>
    <mergeCell ref="F4:F6"/>
    <mergeCell ref="F18:F19"/>
    <mergeCell ref="C24:C25"/>
    <mergeCell ref="B22:B25"/>
    <mergeCell ref="B18:B19"/>
    <mergeCell ref="C5:C6"/>
    <mergeCell ref="C9:C10"/>
    <mergeCell ref="C18:C19"/>
    <mergeCell ref="B4:B6"/>
    <mergeCell ref="B9:B10"/>
  </mergeCells>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18硕学业成绩</vt:lpstr>
      <vt:lpstr>18硕科研成果</vt:lpstr>
      <vt:lpstr>18硕素质拓展</vt:lpstr>
      <vt:lpstr>18硕总成绩</vt:lpstr>
      <vt:lpstr>17硕科研成果 </vt:lpstr>
      <vt:lpstr>17硕素质拓展 </vt:lpstr>
      <vt:lpstr>17硕总成绩</vt:lpstr>
      <vt:lpstr>博士科研成果 </vt:lpstr>
      <vt:lpstr>博士素质拓展</vt:lpstr>
      <vt:lpstr>博士总成绩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wenmin</dc:creator>
  <cp:lastModifiedBy>luzh9</cp:lastModifiedBy>
  <dcterms:created xsi:type="dcterms:W3CDTF">2015-06-05T18:19:00Z</dcterms:created>
  <dcterms:modified xsi:type="dcterms:W3CDTF">2019-10-10T06:32:03Z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2052-11.1.0.8907</vt:lpwstr>
  </property>
</Properties>
</file>